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https://rkas.sharepoint.com/Kliendisuhted/ri ja halduslepingud/YLEP 2024/JUM/Viru Maakohus/Rohuaia tn 8, Rakvere/"/>
    </mc:Choice>
  </mc:AlternateContent>
  <xr:revisionPtr revIDLastSave="321" documentId="8_{4D83DE43-AE28-4F2E-B45E-FBEC2CA1A18B}" xr6:coauthVersionLast="47" xr6:coauthVersionMax="47" xr10:uidLastSave="{EA46F367-5B98-41E3-8BED-19D8299894EC}"/>
  <bookViews>
    <workbookView xWindow="-30210" yWindow="1605" windowWidth="28800" windowHeight="15315" tabRatio="842" xr2:uid="{00000000-000D-0000-FFFF-FFFF00000000}"/>
  </bookViews>
  <sheets>
    <sheet name="Lisa 3" sheetId="4" r:id="rId1"/>
    <sheet name="Annuiteetgraafik BIL"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7" i="6" l="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 r="A129" i="6" s="1"/>
  <c r="A130" i="6" s="1"/>
  <c r="A131" i="6" s="1"/>
  <c r="A132" i="6" s="1"/>
  <c r="A133" i="6" s="1"/>
  <c r="A134" i="6" s="1"/>
  <c r="A135" i="6" s="1"/>
  <c r="A136" i="6" s="1"/>
  <c r="L9" i="6"/>
  <c r="M8" i="6"/>
  <c r="D8" i="6"/>
  <c r="M7" i="6"/>
  <c r="M6" i="6"/>
  <c r="F4" i="6"/>
  <c r="E24" i="4"/>
  <c r="E25" i="4"/>
  <c r="E26" i="4"/>
  <c r="E27" i="4"/>
  <c r="E22" i="4"/>
  <c r="E15" i="4"/>
  <c r="E16" i="4"/>
  <c r="E17" i="4"/>
  <c r="E18" i="4"/>
  <c r="D9" i="6" l="1"/>
  <c r="M5" i="6"/>
  <c r="M4" i="6"/>
  <c r="E10" i="6" s="1"/>
  <c r="E12" i="6" l="1"/>
  <c r="E11" i="6"/>
  <c r="F17" i="6" l="1"/>
  <c r="E17" i="6"/>
  <c r="D17" i="6"/>
  <c r="C17" i="6"/>
  <c r="F18" i="6" l="1"/>
  <c r="F13" i="4"/>
  <c r="G17" i="6"/>
  <c r="C18" i="6" s="1"/>
  <c r="F19" i="6"/>
  <c r="F20" i="6" l="1"/>
  <c r="D18" i="6"/>
  <c r="E18" i="6" s="1"/>
  <c r="G18" i="6" s="1"/>
  <c r="C19" i="6" s="1"/>
  <c r="D19" i="6" l="1"/>
  <c r="E19" i="6" s="1"/>
  <c r="G19" i="6" s="1"/>
  <c r="C20" i="6" s="1"/>
  <c r="F21" i="6"/>
  <c r="D20" i="6" l="1"/>
  <c r="E20" i="6" s="1"/>
  <c r="G20" i="6" s="1"/>
  <c r="C21" i="6" s="1"/>
  <c r="F22" i="6"/>
  <c r="D21" i="6" l="1"/>
  <c r="E21" i="6" s="1"/>
  <c r="G21" i="6" s="1"/>
  <c r="C22" i="6" s="1"/>
  <c r="F23" i="6"/>
  <c r="D22" i="6" l="1"/>
  <c r="E22" i="6" s="1"/>
  <c r="G22" i="6" s="1"/>
  <c r="C23" i="6" s="1"/>
  <c r="F24" i="6"/>
  <c r="F25" i="6" l="1"/>
  <c r="D23" i="6"/>
  <c r="E23" i="6" s="1"/>
  <c r="G23" i="6" s="1"/>
  <c r="C24" i="6" s="1"/>
  <c r="D24" i="6" l="1"/>
  <c r="E24" i="6" s="1"/>
  <c r="G24" i="6" s="1"/>
  <c r="C25" i="6" s="1"/>
  <c r="F26" i="6"/>
  <c r="D25" i="6" l="1"/>
  <c r="E25" i="6" s="1"/>
  <c r="G25" i="6" s="1"/>
  <c r="C26" i="6" s="1"/>
  <c r="F27" i="6"/>
  <c r="D26" i="6" l="1"/>
  <c r="E26" i="6" s="1"/>
  <c r="G26" i="6" s="1"/>
  <c r="C27" i="6" s="1"/>
  <c r="F28" i="6"/>
  <c r="F29" i="6" l="1"/>
  <c r="D27" i="6"/>
  <c r="E27" i="6" s="1"/>
  <c r="G27" i="6" s="1"/>
  <c r="C28" i="6" s="1"/>
  <c r="D28" i="6" l="1"/>
  <c r="E28" i="6" s="1"/>
  <c r="G28" i="6" s="1"/>
  <c r="C29" i="6" s="1"/>
  <c r="F30" i="6"/>
  <c r="F31" i="6" l="1"/>
  <c r="D29" i="6"/>
  <c r="E29" i="6" s="1"/>
  <c r="G29" i="6" s="1"/>
  <c r="C30" i="6" s="1"/>
  <c r="D30" i="6" l="1"/>
  <c r="E30" i="6" s="1"/>
  <c r="G30" i="6" s="1"/>
  <c r="C31" i="6" s="1"/>
  <c r="F32" i="6"/>
  <c r="D31" i="6" l="1"/>
  <c r="E31" i="6" s="1"/>
  <c r="G31" i="6" s="1"/>
  <c r="C32" i="6" s="1"/>
  <c r="F33" i="6"/>
  <c r="F34" i="6" l="1"/>
  <c r="D32" i="6"/>
  <c r="E32" i="6" s="1"/>
  <c r="G32" i="6" s="1"/>
  <c r="C33" i="6" s="1"/>
  <c r="D33" i="6" l="1"/>
  <c r="E33" i="6" s="1"/>
  <c r="G33" i="6" s="1"/>
  <c r="C34" i="6" s="1"/>
  <c r="F35" i="6"/>
  <c r="D34" i="6" l="1"/>
  <c r="E34" i="6" s="1"/>
  <c r="G34" i="6" s="1"/>
  <c r="C35" i="6" s="1"/>
  <c r="F36" i="6"/>
  <c r="D35" i="6" l="1"/>
  <c r="E35" i="6" s="1"/>
  <c r="G35" i="6" s="1"/>
  <c r="C36" i="6" s="1"/>
  <c r="F37" i="6"/>
  <c r="F38" i="6" l="1"/>
  <c r="D36" i="6"/>
  <c r="E36" i="6" s="1"/>
  <c r="G36" i="6" s="1"/>
  <c r="C37" i="6" s="1"/>
  <c r="D37" i="6" l="1"/>
  <c r="E37" i="6" s="1"/>
  <c r="G37" i="6" s="1"/>
  <c r="C38" i="6" s="1"/>
  <c r="F39" i="6"/>
  <c r="F40" i="6" l="1"/>
  <c r="D38" i="6"/>
  <c r="E38" i="6" s="1"/>
  <c r="G38" i="6" s="1"/>
  <c r="C39" i="6" s="1"/>
  <c r="D39" i="6" l="1"/>
  <c r="E39" i="6" s="1"/>
  <c r="G39" i="6" s="1"/>
  <c r="C40" i="6" s="1"/>
  <c r="F41" i="6"/>
  <c r="F42" i="6" l="1"/>
  <c r="D40" i="6"/>
  <c r="E40" i="6" s="1"/>
  <c r="G40" i="6" s="1"/>
  <c r="C41" i="6" s="1"/>
  <c r="D41" i="6" l="1"/>
  <c r="E41" i="6" s="1"/>
  <c r="G41" i="6" s="1"/>
  <c r="C42" i="6" s="1"/>
  <c r="F43" i="6"/>
  <c r="D42" i="6" l="1"/>
  <c r="E42" i="6" s="1"/>
  <c r="G42" i="6" s="1"/>
  <c r="C43" i="6" s="1"/>
  <c r="F44" i="6"/>
  <c r="D43" i="6" l="1"/>
  <c r="E43" i="6" s="1"/>
  <c r="G43" i="6" s="1"/>
  <c r="C44" i="6" s="1"/>
  <c r="F45" i="6"/>
  <c r="F46" i="6" l="1"/>
  <c r="D44" i="6"/>
  <c r="E44" i="6" s="1"/>
  <c r="G44" i="6" s="1"/>
  <c r="C45" i="6" s="1"/>
  <c r="D45" i="6" l="1"/>
  <c r="E45" i="6" s="1"/>
  <c r="G45" i="6" s="1"/>
  <c r="C46" i="6" s="1"/>
  <c r="F47" i="6"/>
  <c r="D46" i="6" l="1"/>
  <c r="E46" i="6" s="1"/>
  <c r="G46" i="6" s="1"/>
  <c r="C47" i="6" s="1"/>
  <c r="F48" i="6"/>
  <c r="D47" i="6" l="1"/>
  <c r="E47" i="6" s="1"/>
  <c r="G47" i="6" s="1"/>
  <c r="C48" i="6" s="1"/>
  <c r="F49" i="6"/>
  <c r="F50" i="6" l="1"/>
  <c r="D48" i="6"/>
  <c r="E48" i="6" s="1"/>
  <c r="G48" i="6" s="1"/>
  <c r="C49" i="6" s="1"/>
  <c r="D49" i="6" l="1"/>
  <c r="E49" i="6" s="1"/>
  <c r="G49" i="6" s="1"/>
  <c r="C50" i="6" s="1"/>
  <c r="F51" i="6"/>
  <c r="D50" i="6" l="1"/>
  <c r="E50" i="6" s="1"/>
  <c r="G50" i="6" s="1"/>
  <c r="C51" i="6" s="1"/>
  <c r="F52" i="6"/>
  <c r="D51" i="6" l="1"/>
  <c r="E51" i="6" s="1"/>
  <c r="G51" i="6" s="1"/>
  <c r="C52" i="6" s="1"/>
  <c r="F53" i="6"/>
  <c r="F54" i="6" l="1"/>
  <c r="D52" i="6"/>
  <c r="E52" i="6" s="1"/>
  <c r="G52" i="6" s="1"/>
  <c r="C53" i="6" s="1"/>
  <c r="D53" i="6" l="1"/>
  <c r="E53" i="6" s="1"/>
  <c r="G53" i="6" s="1"/>
  <c r="C54" i="6" s="1"/>
  <c r="F55" i="6"/>
  <c r="D54" i="6" l="1"/>
  <c r="E54" i="6" s="1"/>
  <c r="G54" i="6" s="1"/>
  <c r="C55" i="6" s="1"/>
  <c r="F56" i="6"/>
  <c r="D55" i="6" l="1"/>
  <c r="E55" i="6" s="1"/>
  <c r="G55" i="6" s="1"/>
  <c r="C56" i="6" s="1"/>
  <c r="F57" i="6"/>
  <c r="D56" i="6" l="1"/>
  <c r="E56" i="6" s="1"/>
  <c r="G56" i="6" s="1"/>
  <c r="C57" i="6" s="1"/>
  <c r="F58" i="6"/>
  <c r="D57" i="6" l="1"/>
  <c r="E57" i="6" s="1"/>
  <c r="G57" i="6" s="1"/>
  <c r="C58" i="6" s="1"/>
  <c r="F59" i="6"/>
  <c r="D58" i="6" l="1"/>
  <c r="E58" i="6" s="1"/>
  <c r="G58" i="6" s="1"/>
  <c r="C59" i="6" s="1"/>
  <c r="F60" i="6"/>
  <c r="D59" i="6" l="1"/>
  <c r="E59" i="6" s="1"/>
  <c r="G59" i="6" s="1"/>
  <c r="C60" i="6" s="1"/>
  <c r="F61" i="6"/>
  <c r="D60" i="6" l="1"/>
  <c r="E60" i="6" s="1"/>
  <c r="G60" i="6" s="1"/>
  <c r="C61" i="6" s="1"/>
  <c r="F62" i="6"/>
  <c r="D61" i="6" l="1"/>
  <c r="E61" i="6" s="1"/>
  <c r="G61" i="6" s="1"/>
  <c r="C62" i="6" s="1"/>
  <c r="F63" i="6"/>
  <c r="D62" i="6" l="1"/>
  <c r="E62" i="6" s="1"/>
  <c r="G62" i="6" s="1"/>
  <c r="C63" i="6" s="1"/>
  <c r="F64" i="6"/>
  <c r="D63" i="6" l="1"/>
  <c r="E63" i="6" s="1"/>
  <c r="G63" i="6" s="1"/>
  <c r="C64" i="6" s="1"/>
  <c r="F65" i="6"/>
  <c r="D64" i="6" l="1"/>
  <c r="E64" i="6" s="1"/>
  <c r="G64" i="6" s="1"/>
  <c r="C65" i="6" s="1"/>
  <c r="F66" i="6"/>
  <c r="D65" i="6" l="1"/>
  <c r="E65" i="6" s="1"/>
  <c r="G65" i="6" s="1"/>
  <c r="C66" i="6" s="1"/>
  <c r="F67" i="6"/>
  <c r="D66" i="6" l="1"/>
  <c r="E66" i="6" s="1"/>
  <c r="G66" i="6" s="1"/>
  <c r="C67" i="6" s="1"/>
  <c r="F68" i="6"/>
  <c r="D67" i="6" l="1"/>
  <c r="E67" i="6" s="1"/>
  <c r="G67" i="6" s="1"/>
  <c r="C68" i="6" s="1"/>
  <c r="F69" i="6"/>
  <c r="D68" i="6" l="1"/>
  <c r="E68" i="6" s="1"/>
  <c r="G68" i="6" s="1"/>
  <c r="C69" i="6" s="1"/>
  <c r="F70" i="6"/>
  <c r="D69" i="6" l="1"/>
  <c r="E69" i="6" s="1"/>
  <c r="G69" i="6" s="1"/>
  <c r="C70" i="6" s="1"/>
  <c r="F71" i="6"/>
  <c r="D70" i="6" l="1"/>
  <c r="E70" i="6" s="1"/>
  <c r="G70" i="6" s="1"/>
  <c r="C71" i="6" s="1"/>
  <c r="F72" i="6"/>
  <c r="D71" i="6" l="1"/>
  <c r="E71" i="6" s="1"/>
  <c r="G71" i="6" s="1"/>
  <c r="C72" i="6" s="1"/>
  <c r="F73" i="6"/>
  <c r="D72" i="6" l="1"/>
  <c r="E72" i="6" s="1"/>
  <c r="G72" i="6" s="1"/>
  <c r="C73" i="6" s="1"/>
  <c r="F74" i="6"/>
  <c r="D73" i="6" l="1"/>
  <c r="E73" i="6" s="1"/>
  <c r="G73" i="6" s="1"/>
  <c r="C74" i="6" s="1"/>
  <c r="F75" i="6"/>
  <c r="E13" i="4"/>
  <c r="D74" i="6" l="1"/>
  <c r="E74" i="6" s="1"/>
  <c r="G74" i="6" s="1"/>
  <c r="C75" i="6" s="1"/>
  <c r="F76" i="6"/>
  <c r="E28" i="4"/>
  <c r="D75" i="6" l="1"/>
  <c r="E75" i="6" s="1"/>
  <c r="G75" i="6" s="1"/>
  <c r="C76" i="6" s="1"/>
  <c r="F77" i="6"/>
  <c r="F28" i="4"/>
  <c r="D76" i="6" l="1"/>
  <c r="E76" i="6" s="1"/>
  <c r="G76" i="6" s="1"/>
  <c r="C77" i="6" s="1"/>
  <c r="F78" i="6"/>
  <c r="D77" i="6" l="1"/>
  <c r="E77" i="6" s="1"/>
  <c r="G77" i="6" s="1"/>
  <c r="C78" i="6" s="1"/>
  <c r="F79" i="6"/>
  <c r="D78" i="6" l="1"/>
  <c r="E78" i="6" s="1"/>
  <c r="G78" i="6" s="1"/>
  <c r="C79" i="6" s="1"/>
  <c r="F80" i="6"/>
  <c r="D79" i="6" l="1"/>
  <c r="E79" i="6" s="1"/>
  <c r="G79" i="6" s="1"/>
  <c r="C80" i="6" s="1"/>
  <c r="F81" i="6"/>
  <c r="D80" i="6" l="1"/>
  <c r="E80" i="6" s="1"/>
  <c r="G80" i="6" s="1"/>
  <c r="C81" i="6" s="1"/>
  <c r="F82" i="6"/>
  <c r="D81" i="6" l="1"/>
  <c r="E81" i="6" s="1"/>
  <c r="G81" i="6" s="1"/>
  <c r="C82" i="6" s="1"/>
  <c r="F83" i="6"/>
  <c r="D82" i="6" l="1"/>
  <c r="E82" i="6" s="1"/>
  <c r="G82" i="6" s="1"/>
  <c r="C83" i="6" s="1"/>
  <c r="F84" i="6"/>
  <c r="D83" i="6" l="1"/>
  <c r="E83" i="6" s="1"/>
  <c r="G83" i="6" s="1"/>
  <c r="C84" i="6" s="1"/>
  <c r="F85" i="6"/>
  <c r="F86" i="6" l="1"/>
  <c r="D84" i="6"/>
  <c r="E84" i="6" s="1"/>
  <c r="G84" i="6" s="1"/>
  <c r="C85" i="6" s="1"/>
  <c r="D85" i="6" l="1"/>
  <c r="E85" i="6" s="1"/>
  <c r="G85" i="6" s="1"/>
  <c r="C86" i="6" s="1"/>
  <c r="F87" i="6"/>
  <c r="D86" i="6" l="1"/>
  <c r="E86" i="6" s="1"/>
  <c r="G86" i="6" s="1"/>
  <c r="C87" i="6" s="1"/>
  <c r="F88" i="6"/>
  <c r="D87" i="6" l="1"/>
  <c r="E87" i="6" s="1"/>
  <c r="G87" i="6" s="1"/>
  <c r="C88" i="6" s="1"/>
  <c r="F89" i="6"/>
  <c r="D88" i="6" l="1"/>
  <c r="E88" i="6" s="1"/>
  <c r="G88" i="6" s="1"/>
  <c r="C89" i="6" s="1"/>
  <c r="F90" i="6"/>
  <c r="D89" i="6" l="1"/>
  <c r="E89" i="6" s="1"/>
  <c r="G89" i="6" s="1"/>
  <c r="C90" i="6" s="1"/>
  <c r="F91" i="6"/>
  <c r="D90" i="6" l="1"/>
  <c r="E90" i="6" s="1"/>
  <c r="G90" i="6" s="1"/>
  <c r="C91" i="6" s="1"/>
  <c r="F92" i="6"/>
  <c r="D91" i="6" l="1"/>
  <c r="E91" i="6" s="1"/>
  <c r="G91" i="6" s="1"/>
  <c r="C92" i="6" s="1"/>
  <c r="F93" i="6"/>
  <c r="D92" i="6" l="1"/>
  <c r="E92" i="6" s="1"/>
  <c r="G92" i="6" s="1"/>
  <c r="C93" i="6" s="1"/>
  <c r="F94" i="6"/>
  <c r="D93" i="6" l="1"/>
  <c r="E93" i="6" s="1"/>
  <c r="G93" i="6" s="1"/>
  <c r="C94" i="6" s="1"/>
  <c r="F95" i="6"/>
  <c r="D94" i="6" l="1"/>
  <c r="E94" i="6" s="1"/>
  <c r="G94" i="6" s="1"/>
  <c r="C95" i="6" s="1"/>
  <c r="F96" i="6"/>
  <c r="D95" i="6" l="1"/>
  <c r="E95" i="6" s="1"/>
  <c r="G95" i="6" s="1"/>
  <c r="C96" i="6" s="1"/>
  <c r="F97" i="6"/>
  <c r="F98" i="6" l="1"/>
  <c r="D96" i="6"/>
  <c r="E96" i="6" s="1"/>
  <c r="G96" i="6" s="1"/>
  <c r="C97" i="6" s="1"/>
  <c r="D97" i="6" l="1"/>
  <c r="E97" i="6" s="1"/>
  <c r="G97" i="6" s="1"/>
  <c r="C98" i="6" s="1"/>
  <c r="F99" i="6"/>
  <c r="D98" i="6" l="1"/>
  <c r="E98" i="6" s="1"/>
  <c r="G98" i="6" s="1"/>
  <c r="C99" i="6" s="1"/>
  <c r="F100" i="6"/>
  <c r="D99" i="6" l="1"/>
  <c r="E99" i="6" s="1"/>
  <c r="G99" i="6" s="1"/>
  <c r="C100" i="6" s="1"/>
  <c r="F101" i="6"/>
  <c r="D100" i="6" l="1"/>
  <c r="E100" i="6" s="1"/>
  <c r="G100" i="6" s="1"/>
  <c r="C101" i="6" s="1"/>
  <c r="F102" i="6"/>
  <c r="D101" i="6" l="1"/>
  <c r="E101" i="6" s="1"/>
  <c r="G101" i="6" s="1"/>
  <c r="C102" i="6" s="1"/>
  <c r="F103" i="6"/>
  <c r="D102" i="6" l="1"/>
  <c r="E102" i="6" s="1"/>
  <c r="G102" i="6" s="1"/>
  <c r="C103" i="6" s="1"/>
  <c r="F104" i="6"/>
  <c r="D103" i="6" l="1"/>
  <c r="E103" i="6" s="1"/>
  <c r="G103" i="6" s="1"/>
  <c r="C104" i="6" s="1"/>
  <c r="F105" i="6"/>
  <c r="D104" i="6" l="1"/>
  <c r="E104" i="6" s="1"/>
  <c r="G104" i="6" s="1"/>
  <c r="C105" i="6" s="1"/>
  <c r="F106" i="6"/>
  <c r="D105" i="6" l="1"/>
  <c r="E105" i="6" s="1"/>
  <c r="G105" i="6" s="1"/>
  <c r="C106" i="6" s="1"/>
  <c r="F107" i="6"/>
  <c r="D106" i="6" l="1"/>
  <c r="E106" i="6" s="1"/>
  <c r="G106" i="6" s="1"/>
  <c r="C107" i="6" s="1"/>
  <c r="F108" i="6"/>
  <c r="D107" i="6" l="1"/>
  <c r="E107" i="6" s="1"/>
  <c r="G107" i="6" s="1"/>
  <c r="C108" i="6" s="1"/>
  <c r="F109" i="6"/>
  <c r="D108" i="6" l="1"/>
  <c r="E108" i="6" s="1"/>
  <c r="G108" i="6" s="1"/>
  <c r="C109" i="6" s="1"/>
  <c r="F110" i="6"/>
  <c r="D109" i="6" l="1"/>
  <c r="E109" i="6" s="1"/>
  <c r="G109" i="6" s="1"/>
  <c r="C110" i="6" s="1"/>
  <c r="F111" i="6"/>
  <c r="D110" i="6" l="1"/>
  <c r="E110" i="6" s="1"/>
  <c r="G110" i="6" s="1"/>
  <c r="C111" i="6" s="1"/>
  <c r="F112" i="6"/>
  <c r="D111" i="6" l="1"/>
  <c r="E111" i="6" s="1"/>
  <c r="G111" i="6" s="1"/>
  <c r="C112" i="6" s="1"/>
  <c r="F113" i="6"/>
  <c r="F114" i="6" l="1"/>
  <c r="D112" i="6"/>
  <c r="E112" i="6" s="1"/>
  <c r="G112" i="6" s="1"/>
  <c r="C113" i="6" s="1"/>
  <c r="D113" i="6" l="1"/>
  <c r="E113" i="6" s="1"/>
  <c r="G113" i="6" s="1"/>
  <c r="C114" i="6" s="1"/>
  <c r="F115" i="6"/>
  <c r="D114" i="6" l="1"/>
  <c r="E114" i="6" s="1"/>
  <c r="G114" i="6" s="1"/>
  <c r="C115" i="6" s="1"/>
  <c r="F116" i="6"/>
  <c r="D115" i="6" l="1"/>
  <c r="E115" i="6" s="1"/>
  <c r="G115" i="6" s="1"/>
  <c r="C116" i="6" s="1"/>
  <c r="F117" i="6"/>
  <c r="D116" i="6" l="1"/>
  <c r="E116" i="6" s="1"/>
  <c r="G116" i="6" s="1"/>
  <c r="C117" i="6" s="1"/>
  <c r="F118" i="6"/>
  <c r="D117" i="6" l="1"/>
  <c r="E117" i="6" s="1"/>
  <c r="G117" i="6" s="1"/>
  <c r="C118" i="6" s="1"/>
  <c r="F119" i="6"/>
  <c r="D118" i="6" l="1"/>
  <c r="E118" i="6" s="1"/>
  <c r="G118" i="6" s="1"/>
  <c r="C119" i="6" s="1"/>
  <c r="F120" i="6"/>
  <c r="D119" i="6" l="1"/>
  <c r="E119" i="6" s="1"/>
  <c r="G119" i="6" s="1"/>
  <c r="C120" i="6" s="1"/>
  <c r="F121" i="6"/>
  <c r="D120" i="6" l="1"/>
  <c r="E120" i="6" s="1"/>
  <c r="G120" i="6" s="1"/>
  <c r="C121" i="6" s="1"/>
  <c r="F122" i="6"/>
  <c r="D121" i="6" l="1"/>
  <c r="E121" i="6" s="1"/>
  <c r="G121" i="6" s="1"/>
  <c r="C122" i="6" s="1"/>
  <c r="F123" i="6"/>
  <c r="D122" i="6" l="1"/>
  <c r="E122" i="6" s="1"/>
  <c r="G122" i="6" s="1"/>
  <c r="C123" i="6" s="1"/>
  <c r="F124" i="6"/>
  <c r="F125" i="6" l="1"/>
  <c r="D123" i="6"/>
  <c r="E123" i="6" s="1"/>
  <c r="G123" i="6" s="1"/>
  <c r="C124" i="6" s="1"/>
  <c r="D124" i="6" l="1"/>
  <c r="E124" i="6" s="1"/>
  <c r="G124" i="6" s="1"/>
  <c r="C125" i="6" s="1"/>
  <c r="F126" i="6"/>
  <c r="D125" i="6" l="1"/>
  <c r="E125" i="6" s="1"/>
  <c r="G125" i="6" s="1"/>
  <c r="C126" i="6" s="1"/>
  <c r="F127" i="6"/>
  <c r="D126" i="6" l="1"/>
  <c r="E126" i="6" s="1"/>
  <c r="G126" i="6" s="1"/>
  <c r="C127" i="6" s="1"/>
  <c r="F128" i="6"/>
  <c r="D127" i="6" l="1"/>
  <c r="E127" i="6" s="1"/>
  <c r="G127" i="6" s="1"/>
  <c r="C128" i="6" s="1"/>
  <c r="F129" i="6"/>
  <c r="D128" i="6" l="1"/>
  <c r="E128" i="6" s="1"/>
  <c r="G128" i="6" s="1"/>
  <c r="C129" i="6" s="1"/>
  <c r="F130" i="6"/>
  <c r="D129" i="6" l="1"/>
  <c r="E129" i="6" s="1"/>
  <c r="G129" i="6" s="1"/>
  <c r="C130" i="6" s="1"/>
  <c r="F131" i="6"/>
  <c r="D130" i="6" l="1"/>
  <c r="E130" i="6" s="1"/>
  <c r="G130" i="6" s="1"/>
  <c r="C131" i="6" s="1"/>
  <c r="F132" i="6"/>
  <c r="D131" i="6" l="1"/>
  <c r="E131" i="6" s="1"/>
  <c r="G131" i="6" s="1"/>
  <c r="C132" i="6" s="1"/>
  <c r="F133" i="6"/>
  <c r="D132" i="6" l="1"/>
  <c r="E132" i="6" s="1"/>
  <c r="G132" i="6" s="1"/>
  <c r="C133" i="6" s="1"/>
  <c r="F134" i="6"/>
  <c r="D133" i="6" l="1"/>
  <c r="E133" i="6" s="1"/>
  <c r="G133" i="6" s="1"/>
  <c r="C134" i="6" s="1"/>
  <c r="F135" i="6"/>
  <c r="D134" i="6" l="1"/>
  <c r="E134" i="6" s="1"/>
  <c r="G134" i="6" s="1"/>
  <c r="C135" i="6" s="1"/>
  <c r="F136" i="6"/>
  <c r="D135" i="6" l="1"/>
  <c r="E135" i="6" s="1"/>
  <c r="G135" i="6" s="1"/>
  <c r="C136" i="6" s="1"/>
  <c r="D136" i="6" l="1"/>
  <c r="E136" i="6" s="1"/>
  <c r="G136" i="6" s="1"/>
  <c r="F19" i="4" l="1"/>
  <c r="F30" i="4" s="1"/>
  <c r="E14" i="4"/>
  <c r="E19" i="4" s="1"/>
  <c r="E30" i="4" s="1"/>
  <c r="E31" i="4" s="1"/>
  <c r="E32" i="4" s="1"/>
  <c r="F33" i="4" l="1"/>
  <c r="F31" i="4"/>
  <c r="F32" i="4" s="1"/>
  <c r="F34" i="4" s="1"/>
</calcChain>
</file>

<file path=xl/sharedStrings.xml><?xml version="1.0" encoding="utf-8"?>
<sst xmlns="http://schemas.openxmlformats.org/spreadsheetml/2006/main" count="82" uniqueCount="69">
  <si>
    <t>Lisa 3</t>
  </si>
  <si>
    <t>üürilepingule nr KPJ-4/2020-352</t>
  </si>
  <si>
    <t>Üürnik</t>
  </si>
  <si>
    <t>Viru Maakohus</t>
  </si>
  <si>
    <t>Üüripinna aadress</t>
  </si>
  <si>
    <t>Lääne-Virumaa, Rakvere, Rohuaia tn 8</t>
  </si>
  <si>
    <t>Üüripind (hooned)</t>
  </si>
  <si>
    <r>
      <t>m</t>
    </r>
    <r>
      <rPr>
        <b/>
        <vertAlign val="superscript"/>
        <sz val="11"/>
        <color indexed="8"/>
        <rFont val="Times New Roman"/>
        <family val="1"/>
      </rPr>
      <t>2</t>
    </r>
  </si>
  <si>
    <t>Territoorium</t>
  </si>
  <si>
    <t xml:space="preserve">Üüriteenused ja üür  </t>
  </si>
  <si>
    <r>
      <t>EUR/m</t>
    </r>
    <r>
      <rPr>
        <b/>
        <vertAlign val="superscript"/>
        <sz val="11"/>
        <color indexed="8"/>
        <rFont val="Times New Roman"/>
        <family val="1"/>
      </rPr>
      <t>2</t>
    </r>
  </si>
  <si>
    <t>summa kuus</t>
  </si>
  <si>
    <t xml:space="preserve">Muutmise alus </t>
  </si>
  <si>
    <t>Märkused</t>
  </si>
  <si>
    <t>Kapitalikomponent (bilansiline)</t>
  </si>
  <si>
    <t>Ei indekseerita</t>
  </si>
  <si>
    <t>Remonttööd</t>
  </si>
  <si>
    <t>Remonttööd (tavasisustus lisa 6.3 alusel)</t>
  </si>
  <si>
    <t>Kinnisvara haldamine (haldusteenus)</t>
  </si>
  <si>
    <t xml:space="preserve"> Indekseerimine* alates 01.01.2022.a, 31.dets THI, max 3% aastas</t>
  </si>
  <si>
    <t>Tehnohooldus</t>
  </si>
  <si>
    <t>Omanikukohustused</t>
  </si>
  <si>
    <t>ÜÜR KOKKU</t>
  </si>
  <si>
    <t>Kõrvalteenused ja kõrvalteenuste tasud</t>
  </si>
  <si>
    <t>Heakord (310-360)</t>
  </si>
  <si>
    <t>Teenuse hinna muutus</t>
  </si>
  <si>
    <t>Kõrvalteenuste eest tasumine tegelike kulude alusel, esitatud kulude prognoos</t>
  </si>
  <si>
    <t>Tarbimisteenused</t>
  </si>
  <si>
    <t>Elektrienergia</t>
  </si>
  <si>
    <t>Teenuse hinna, tarbimise muutus</t>
  </si>
  <si>
    <t>Küte (soojusenergia)</t>
  </si>
  <si>
    <t>Vesi ja kanalisatsioon</t>
  </si>
  <si>
    <t>Tugiteenused (710-720, 740)</t>
  </si>
  <si>
    <t>KÕRVALTEENUSTE TASUD KOKKU</t>
  </si>
  <si>
    <t>Üür ja kõrvalteenuste tasud kokku ilma käibemaksuta (kuus)</t>
  </si>
  <si>
    <t>ÜÜR JA KÕRVALTEENUSTE TASUD KOOS KÄIBEMAKSUGA (kuus)</t>
  </si>
  <si>
    <t>ÜÜR JA KÕRVALTEENUSTE TASUD KÄIBEMAKSUTA (perioodil)</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</si>
  <si>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</si>
  <si>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</si>
  <si>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</si>
  <si>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</si>
  <si>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</si>
  <si>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Üüripind</t>
  </si>
  <si>
    <t xml:space="preserve">Kapitalikomponendi annuiteetmaksegraafik - </t>
  </si>
  <si>
    <t>üürnik 1</t>
  </si>
  <si>
    <t>üürnik 2</t>
  </si>
  <si>
    <t>Maksete algus</t>
  </si>
  <si>
    <t>üürnik 3</t>
  </si>
  <si>
    <t>Maksete arv</t>
  </si>
  <si>
    <t>kuud</t>
  </si>
  <si>
    <t>üürnik 4</t>
  </si>
  <si>
    <t>Kinnistu jääkmaksumus</t>
  </si>
  <si>
    <t>EUR (km-ta)</t>
  </si>
  <si>
    <t>üürnik 5</t>
  </si>
  <si>
    <t>Kokku:</t>
  </si>
  <si>
    <t>Üürniku osakaal</t>
  </si>
  <si>
    <t>Kapitali algväärtus</t>
  </si>
  <si>
    <t>Kapitali lõppväärtus</t>
  </si>
  <si>
    <t>Kuupäev</t>
  </si>
  <si>
    <t>Jrk nr</t>
  </si>
  <si>
    <t>Algjääk</t>
  </si>
  <si>
    <t>Intress</t>
  </si>
  <si>
    <t>Põhiosa</t>
  </si>
  <si>
    <t>Kap.komponent</t>
  </si>
  <si>
    <t>Lõppjääk</t>
  </si>
  <si>
    <t>Üür ja kõrvalteenuste tasu 01.01.2025 - 31.12.2025</t>
  </si>
  <si>
    <t>Käibemaks</t>
  </si>
  <si>
    <t>12 kuud</t>
  </si>
  <si>
    <t>Kapitali tulumäär 2024 II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</si>
</sst>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d&quot;.&quot;mm&quot;.&quot;yyyy"/>
    <numFmt numFmtId="167" formatCode="#,##0.00&quot; &quot;;[Red]&quot;-&quot;#,##0.00&quot; &quot;"/>
    <numFmt numFmtId="168" formatCode="0.0%"/>
  </numFmts>
  <fonts count="27" x14ac:knownFonts="1">
    <font>
      <sz val="11"/>
      <color theme="1"/>
      <name val="Calibri"/>
      <family val="2"/>
      <charset val="186"/>
      <scheme val="minor"/>
    </font>
    <font>
      <sz val="11"/>
      <color indexed="8"/>
      <name val="Times New Roman"/>
      <family val="1"/>
    </font>
    <font>
      <b/>
      <sz val="11"/>
      <name val="Times New Roman"/>
      <family val="1"/>
    </font>
    <font>
      <b/>
      <vertAlign val="superscript"/>
      <sz val="11"/>
      <color indexed="8"/>
      <name val="Times New Roman"/>
      <family val="1"/>
    </font>
    <font>
      <sz val="11"/>
      <name val="Calibri"/>
      <family val="2"/>
    </font>
    <font>
      <sz val="11"/>
      <color theme="1"/>
      <name val="Calibri"/>
      <family val="2"/>
      <charset val="186"/>
      <scheme val="minor"/>
    </font>
    <font>
      <sz val="11"/>
      <color rgb="FF000000"/>
      <name val="Calibri"/>
      <family val="2"/>
    </font>
    <font>
      <b/>
      <sz val="11"/>
      <color theme="1"/>
      <name val="Calibri"/>
      <family val="2"/>
      <charset val="186"/>
      <scheme val="minor"/>
    </font>
    <font>
      <sz val="11"/>
      <color theme="1"/>
      <name val="Times New Roman"/>
      <family val="1"/>
    </font>
    <font>
      <sz val="12"/>
      <color theme="1"/>
      <name val="Times New Roman"/>
      <family val="1"/>
    </font>
    <font>
      <b/>
      <sz val="11"/>
      <color theme="1"/>
      <name val="Times New Roman"/>
      <family val="1"/>
    </font>
    <font>
      <b/>
      <sz val="11"/>
      <color rgb="FFFF0000"/>
      <name val="Times New Roman"/>
      <family val="1"/>
    </font>
    <font>
      <sz val="11"/>
      <color theme="1"/>
      <name val="Times New Roman"/>
      <family val="1"/>
      <charset val="186"/>
    </font>
    <font>
      <i/>
      <sz val="11"/>
      <color theme="1"/>
      <name val="Times New Roman"/>
      <family val="1"/>
    </font>
    <font>
      <b/>
      <sz val="11"/>
      <color rgb="FF000000"/>
      <name val="Calibri"/>
      <family val="2"/>
    </font>
    <font>
      <b/>
      <i/>
      <sz val="11"/>
      <color rgb="FF000000"/>
      <name val="Calibri"/>
      <family val="2"/>
    </font>
    <font>
      <i/>
      <sz val="9"/>
      <color rgb="FF000000"/>
      <name val="Calibri"/>
      <family val="2"/>
    </font>
    <font>
      <i/>
      <sz val="12"/>
      <color theme="1"/>
      <name val="Times New Roman"/>
      <family val="1"/>
      <charset val="186"/>
    </font>
    <font>
      <sz val="11"/>
      <color theme="0" tint="-0.499984740745262"/>
      <name val="Times New Roman"/>
      <family val="1"/>
    </font>
    <font>
      <b/>
      <sz val="11"/>
      <color theme="0" tint="-0.499984740745262"/>
      <name val="Times New Roman"/>
      <family val="1"/>
    </font>
    <font>
      <b/>
      <sz val="14"/>
      <color theme="1"/>
      <name val="Times New Roman"/>
      <family val="1"/>
      <charset val="186"/>
    </font>
    <font>
      <i/>
      <sz val="10"/>
      <color theme="1"/>
      <name val="Times New Roman"/>
      <family val="1"/>
      <charset val="186"/>
    </font>
    <font>
      <b/>
      <sz val="11"/>
      <color theme="1"/>
      <name val="Times New Roman"/>
      <family val="1"/>
      <charset val="186"/>
    </font>
    <font>
      <sz val="11"/>
      <name val="Calibri"/>
      <family val="2"/>
      <scheme val="minor"/>
    </font>
    <font>
      <b/>
      <sz val="14"/>
      <name val="Calibri"/>
      <family val="2"/>
    </font>
    <font>
      <b/>
      <sz val="11"/>
      <name val="Calibri"/>
      <family val="2"/>
      <scheme val="minor"/>
    </font>
    <font>
      <b/>
      <i/>
      <sz val="11"/>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0"/>
        <bgColor rgb="FFF2F2F2"/>
      </patternFill>
    </fill>
    <fill>
      <patternFill patternType="solid">
        <fgColor theme="7"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top/>
      <bottom style="medium">
        <color rgb="FF000000"/>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diagonal/>
    </border>
  </borders>
  <cellStyleXfs count="3">
    <xf numFmtId="0" fontId="0" fillId="0" borderId="0"/>
    <xf numFmtId="0" fontId="6" fillId="0" borderId="0"/>
    <xf numFmtId="9" fontId="5" fillId="0" borderId="0" applyFont="0" applyFill="0" applyBorder="0" applyAlignment="0" applyProtection="0"/>
  </cellStyleXfs>
  <cellXfs count="156">
    <xf numFmtId="0" fontId="0" fillId="0" borderId="0" xfId="0"/>
    <xf numFmtId="0" fontId="8" fillId="0" borderId="0" xfId="0" applyFont="1"/>
    <xf numFmtId="0" fontId="9" fillId="0" borderId="0" xfId="0" applyFont="1"/>
    <xf numFmtId="0" fontId="8" fillId="0" borderId="0" xfId="0" applyFont="1" applyAlignment="1">
      <alignment horizontal="right"/>
    </xf>
    <xf numFmtId="0" fontId="2" fillId="0" borderId="1" xfId="0" applyFont="1" applyBorder="1"/>
    <xf numFmtId="0" fontId="10" fillId="0" borderId="1" xfId="0" applyFont="1" applyBorder="1" applyAlignment="1">
      <alignment horizontal="right"/>
    </xf>
    <xf numFmtId="164" fontId="2" fillId="0" borderId="1" xfId="0" applyNumberFormat="1" applyFont="1" applyBorder="1" applyAlignment="1">
      <alignment horizontal="right"/>
    </xf>
    <xf numFmtId="0" fontId="10" fillId="0" borderId="1" xfId="0" applyFont="1" applyBorder="1"/>
    <xf numFmtId="0" fontId="10" fillId="0" borderId="0" xfId="0" applyFont="1"/>
    <xf numFmtId="0" fontId="10" fillId="2" borderId="2" xfId="0" applyFont="1" applyFill="1" applyBorder="1" applyAlignment="1">
      <alignment horizontal="left"/>
    </xf>
    <xf numFmtId="0" fontId="8" fillId="0" borderId="1" xfId="0" applyFont="1" applyBorder="1"/>
    <xf numFmtId="0" fontId="8" fillId="0" borderId="4" xfId="0" applyFont="1" applyBorder="1" applyAlignment="1">
      <alignment horizontal="center"/>
    </xf>
    <xf numFmtId="0" fontId="10" fillId="2" borderId="5" xfId="0" applyFont="1" applyFill="1" applyBorder="1" applyAlignment="1">
      <alignment horizontal="center"/>
    </xf>
    <xf numFmtId="0" fontId="10" fillId="2" borderId="6" xfId="0" applyFont="1" applyFill="1" applyBorder="1"/>
    <xf numFmtId="4" fontId="2" fillId="2" borderId="5" xfId="0" applyNumberFormat="1" applyFont="1" applyFill="1" applyBorder="1" applyAlignment="1">
      <alignment horizontal="right"/>
    </xf>
    <xf numFmtId="0" fontId="8" fillId="2" borderId="3" xfId="0" applyFont="1" applyFill="1" applyBorder="1"/>
    <xf numFmtId="0" fontId="10" fillId="3" borderId="7" xfId="0" applyFont="1" applyFill="1" applyBorder="1" applyAlignment="1">
      <alignment horizontal="center"/>
    </xf>
    <xf numFmtId="0" fontId="10" fillId="3" borderId="0" xfId="0" applyFont="1" applyFill="1"/>
    <xf numFmtId="4" fontId="11" fillId="3" borderId="7" xfId="0" applyNumberFormat="1" applyFont="1" applyFill="1" applyBorder="1" applyAlignment="1">
      <alignment horizontal="right"/>
    </xf>
    <xf numFmtId="0" fontId="8" fillId="3" borderId="8" xfId="0" applyFont="1" applyFill="1" applyBorder="1"/>
    <xf numFmtId="0" fontId="10" fillId="2" borderId="5" xfId="0" applyFont="1" applyFill="1" applyBorder="1" applyAlignment="1">
      <alignment horizontal="left"/>
    </xf>
    <xf numFmtId="4" fontId="10" fillId="2" borderId="4" xfId="0" applyNumberFormat="1" applyFont="1" applyFill="1" applyBorder="1" applyAlignment="1">
      <alignment horizontal="center"/>
    </xf>
    <xf numFmtId="0" fontId="10" fillId="2" borderId="3" xfId="0" applyFont="1" applyFill="1" applyBorder="1" applyAlignment="1">
      <alignment horizontal="center"/>
    </xf>
    <xf numFmtId="0" fontId="10" fillId="4" borderId="9" xfId="0" applyFont="1" applyFill="1" applyBorder="1" applyAlignment="1">
      <alignment horizontal="left"/>
    </xf>
    <xf numFmtId="0" fontId="10" fillId="4" borderId="10" xfId="0" applyFont="1" applyFill="1" applyBorder="1"/>
    <xf numFmtId="0" fontId="8" fillId="4" borderId="11" xfId="0" applyFont="1" applyFill="1" applyBorder="1"/>
    <xf numFmtId="0" fontId="10" fillId="0" borderId="0" xfId="0" applyFont="1" applyAlignment="1">
      <alignment horizontal="left"/>
    </xf>
    <xf numFmtId="4" fontId="10" fillId="0" borderId="7" xfId="0" applyNumberFormat="1" applyFont="1" applyBorder="1" applyAlignment="1">
      <alignment horizontal="right"/>
    </xf>
    <xf numFmtId="4" fontId="10" fillId="0" borderId="8" xfId="0" applyNumberFormat="1" applyFont="1" applyBorder="1" applyAlignment="1">
      <alignment horizontal="right"/>
    </xf>
    <xf numFmtId="4" fontId="10" fillId="0" borderId="0" xfId="0" applyNumberFormat="1" applyFont="1" applyAlignment="1">
      <alignment horizontal="right"/>
    </xf>
    <xf numFmtId="4" fontId="10" fillId="0" borderId="7" xfId="0" applyNumberFormat="1" applyFont="1" applyBorder="1"/>
    <xf numFmtId="3" fontId="10" fillId="0" borderId="0" xfId="0" applyNumberFormat="1" applyFont="1" applyAlignment="1">
      <alignment horizontal="right"/>
    </xf>
    <xf numFmtId="4" fontId="10" fillId="0" borderId="0" xfId="0" applyNumberFormat="1" applyFont="1" applyAlignment="1">
      <alignment horizontal="left"/>
    </xf>
    <xf numFmtId="4" fontId="10" fillId="0" borderId="12" xfId="0" applyNumberFormat="1" applyFont="1" applyBorder="1"/>
    <xf numFmtId="4" fontId="2" fillId="0" borderId="13" xfId="0" applyNumberFormat="1" applyFont="1" applyBorder="1"/>
    <xf numFmtId="3" fontId="2" fillId="0" borderId="0" xfId="0" applyNumberFormat="1" applyFont="1"/>
    <xf numFmtId="4" fontId="2" fillId="0" borderId="0" xfId="0" applyNumberFormat="1" applyFont="1"/>
    <xf numFmtId="0" fontId="8" fillId="0" borderId="14" xfId="0" applyFont="1" applyBorder="1"/>
    <xf numFmtId="4" fontId="8" fillId="0" borderId="15" xfId="0" applyNumberFormat="1" applyFont="1" applyBorder="1" applyAlignment="1">
      <alignment wrapText="1"/>
    </xf>
    <xf numFmtId="4" fontId="10" fillId="2" borderId="3" xfId="0" applyNumberFormat="1" applyFont="1" applyFill="1" applyBorder="1" applyAlignment="1">
      <alignment horizontal="right"/>
    </xf>
    <xf numFmtId="0" fontId="8" fillId="0" borderId="16" xfId="0" applyFont="1" applyBorder="1"/>
    <xf numFmtId="0" fontId="8" fillId="0" borderId="17" xfId="0" applyFont="1" applyBorder="1"/>
    <xf numFmtId="0" fontId="10" fillId="2" borderId="18" xfId="0" applyFont="1" applyFill="1" applyBorder="1" applyAlignment="1">
      <alignment horizontal="center"/>
    </xf>
    <xf numFmtId="4" fontId="10" fillId="3" borderId="3" xfId="0" applyNumberFormat="1" applyFont="1" applyFill="1" applyBorder="1" applyAlignment="1">
      <alignment horizontal="right"/>
    </xf>
    <xf numFmtId="0" fontId="13" fillId="0" borderId="0" xfId="0" applyFont="1"/>
    <xf numFmtId="9" fontId="8" fillId="0" borderId="0" xfId="2" applyFont="1"/>
    <xf numFmtId="1" fontId="8" fillId="0" borderId="0" xfId="0" applyNumberFormat="1" applyFont="1"/>
    <xf numFmtId="0" fontId="8" fillId="0" borderId="0" xfId="0" applyFont="1" applyAlignment="1">
      <alignment horizontal="center"/>
    </xf>
    <xf numFmtId="3" fontId="8" fillId="0" borderId="0" xfId="0" applyNumberFormat="1" applyFont="1"/>
    <xf numFmtId="2" fontId="8" fillId="0" borderId="0" xfId="0" applyNumberFormat="1" applyFont="1"/>
    <xf numFmtId="0" fontId="6" fillId="3" borderId="0" xfId="1" applyFill="1"/>
    <xf numFmtId="0" fontId="14" fillId="5" borderId="0" xfId="1" applyFont="1" applyFill="1" applyAlignment="1">
      <alignment horizontal="right"/>
    </xf>
    <xf numFmtId="0" fontId="4" fillId="5" borderId="0" xfId="1" applyFont="1" applyFill="1"/>
    <xf numFmtId="0" fontId="4" fillId="5" borderId="0" xfId="1" applyFont="1" applyFill="1" applyAlignment="1">
      <alignment horizontal="right"/>
    </xf>
    <xf numFmtId="4" fontId="6" fillId="5" borderId="0" xfId="1" applyNumberFormat="1" applyFill="1"/>
    <xf numFmtId="0" fontId="0" fillId="3" borderId="0" xfId="0" applyFill="1"/>
    <xf numFmtId="0" fontId="15" fillId="5" borderId="31" xfId="1" applyFont="1" applyFill="1" applyBorder="1" applyAlignment="1">
      <alignment horizontal="right"/>
    </xf>
    <xf numFmtId="166" fontId="16" fillId="5" borderId="0" xfId="1" applyNumberFormat="1" applyFont="1" applyFill="1"/>
    <xf numFmtId="0" fontId="6" fillId="5" borderId="0" xfId="1" applyFill="1"/>
    <xf numFmtId="167" fontId="6" fillId="5" borderId="0" xfId="1" applyNumberFormat="1" applyFill="1"/>
    <xf numFmtId="0" fontId="0" fillId="3" borderId="0" xfId="0" applyFill="1" applyProtection="1">
      <protection locked="0" hidden="1"/>
    </xf>
    <xf numFmtId="164" fontId="0" fillId="3" borderId="0" xfId="0" applyNumberFormat="1" applyFill="1" applyProtection="1">
      <protection hidden="1"/>
    </xf>
    <xf numFmtId="164" fontId="7" fillId="3" borderId="0" xfId="0" applyNumberFormat="1" applyFont="1" applyFill="1" applyProtection="1">
      <protection hidden="1"/>
    </xf>
    <xf numFmtId="4" fontId="8" fillId="0" borderId="7" xfId="0" applyNumberFormat="1" applyFont="1" applyBorder="1" applyAlignment="1">
      <alignment horizontal="right"/>
    </xf>
    <xf numFmtId="0" fontId="17" fillId="0" borderId="0" xfId="0" applyFont="1"/>
    <xf numFmtId="4" fontId="8" fillId="0" borderId="26" xfId="0" applyNumberFormat="1" applyFont="1" applyBorder="1" applyAlignment="1">
      <alignment horizontal="center" vertical="center" wrapText="1"/>
    </xf>
    <xf numFmtId="4" fontId="8" fillId="0" borderId="4" xfId="0" applyNumberFormat="1" applyFont="1" applyBorder="1" applyAlignment="1">
      <alignment vertical="center" wrapText="1"/>
    </xf>
    <xf numFmtId="4" fontId="18" fillId="3" borderId="15" xfId="0" applyNumberFormat="1" applyFont="1" applyFill="1" applyBorder="1" applyAlignment="1">
      <alignment vertical="center" wrapText="1"/>
    </xf>
    <xf numFmtId="4" fontId="19" fillId="4" borderId="12" xfId="0" applyNumberFormat="1" applyFont="1" applyFill="1" applyBorder="1" applyAlignment="1">
      <alignment horizontal="right"/>
    </xf>
    <xf numFmtId="4" fontId="19" fillId="4" borderId="13" xfId="0" applyNumberFormat="1" applyFont="1" applyFill="1" applyBorder="1" applyAlignment="1">
      <alignment horizontal="right"/>
    </xf>
    <xf numFmtId="3" fontId="2" fillId="0" borderId="1" xfId="0" applyNumberFormat="1" applyFont="1" applyBorder="1" applyAlignment="1">
      <alignment horizontal="right"/>
    </xf>
    <xf numFmtId="0" fontId="22" fillId="0" borderId="0" xfId="0" applyFont="1" applyAlignment="1">
      <alignment horizontal="right"/>
    </xf>
    <xf numFmtId="4" fontId="18" fillId="3" borderId="4" xfId="0" applyNumberFormat="1" applyFont="1" applyFill="1" applyBorder="1" applyAlignment="1">
      <alignment horizontal="right" wrapText="1"/>
    </xf>
    <xf numFmtId="0" fontId="10" fillId="0" borderId="32" xfId="0" applyFont="1" applyBorder="1" applyAlignment="1">
      <alignment horizontal="left"/>
    </xf>
    <xf numFmtId="167" fontId="4" fillId="5" borderId="0" xfId="1" applyNumberFormat="1" applyFont="1" applyFill="1"/>
    <xf numFmtId="2" fontId="12" fillId="0" borderId="27" xfId="0" applyNumberFormat="1" applyFont="1" applyBorder="1" applyAlignment="1">
      <alignment horizontal="right"/>
    </xf>
    <xf numFmtId="0" fontId="4" fillId="3" borderId="0" xfId="1" applyFont="1" applyFill="1"/>
    <xf numFmtId="0" fontId="23" fillId="3" borderId="0" xfId="0" applyFont="1" applyFill="1"/>
    <xf numFmtId="0" fontId="23" fillId="7" borderId="0" xfId="0" applyFont="1" applyFill="1" applyProtection="1">
      <protection hidden="1"/>
    </xf>
    <xf numFmtId="0" fontId="23" fillId="7" borderId="0" xfId="0" applyFont="1" applyFill="1"/>
    <xf numFmtId="0" fontId="24" fillId="5" borderId="0" xfId="1" applyFont="1" applyFill="1"/>
    <xf numFmtId="4" fontId="24" fillId="5" borderId="0" xfId="1" applyNumberFormat="1" applyFont="1" applyFill="1"/>
    <xf numFmtId="0" fontId="23" fillId="7" borderId="0" xfId="0" applyFont="1" applyFill="1" applyProtection="1">
      <protection locked="0" hidden="1"/>
    </xf>
    <xf numFmtId="164" fontId="23" fillId="7" borderId="0" xfId="0" applyNumberFormat="1" applyFont="1" applyFill="1" applyProtection="1">
      <protection hidden="1"/>
    </xf>
    <xf numFmtId="168" fontId="23" fillId="7" borderId="0" xfId="2" applyNumberFormat="1" applyFont="1" applyFill="1"/>
    <xf numFmtId="4" fontId="23" fillId="3" borderId="0" xfId="0" applyNumberFormat="1" applyFont="1" applyFill="1"/>
    <xf numFmtId="2" fontId="23" fillId="3" borderId="0" xfId="0" applyNumberFormat="1" applyFont="1" applyFill="1"/>
    <xf numFmtId="4" fontId="4" fillId="5" borderId="0" xfId="1" applyNumberFormat="1" applyFont="1" applyFill="1"/>
    <xf numFmtId="167" fontId="23" fillId="3" borderId="0" xfId="0" applyNumberFormat="1" applyFont="1" applyFill="1"/>
    <xf numFmtId="0" fontId="4" fillId="6" borderId="20" xfId="1" applyFont="1" applyFill="1" applyBorder="1"/>
    <xf numFmtId="0" fontId="4" fillId="5" borderId="21" xfId="1" applyFont="1" applyFill="1" applyBorder="1"/>
    <xf numFmtId="0" fontId="23" fillId="3" borderId="21" xfId="0" applyFont="1" applyFill="1" applyBorder="1"/>
    <xf numFmtId="166" fontId="4" fillId="6" borderId="21" xfId="1" applyNumberFormat="1" applyFont="1" applyFill="1" applyBorder="1"/>
    <xf numFmtId="0" fontId="4" fillId="6" borderId="22" xfId="1" applyFont="1" applyFill="1" applyBorder="1"/>
    <xf numFmtId="0" fontId="25" fillId="3" borderId="0" xfId="0" applyFont="1" applyFill="1" applyProtection="1">
      <protection hidden="1"/>
    </xf>
    <xf numFmtId="0" fontId="4" fillId="6" borderId="23" xfId="1" applyFont="1" applyFill="1" applyBorder="1"/>
    <xf numFmtId="0" fontId="4" fillId="6" borderId="0" xfId="1" applyFont="1" applyFill="1"/>
    <xf numFmtId="0" fontId="4" fillId="6" borderId="24" xfId="1" applyFont="1" applyFill="1" applyBorder="1"/>
    <xf numFmtId="164" fontId="23" fillId="3" borderId="0" xfId="0" applyNumberFormat="1" applyFont="1" applyFill="1" applyProtection="1">
      <protection hidden="1"/>
    </xf>
    <xf numFmtId="166" fontId="23" fillId="3" borderId="0" xfId="0" applyNumberFormat="1" applyFont="1" applyFill="1"/>
    <xf numFmtId="3" fontId="4" fillId="6" borderId="0" xfId="1" applyNumberFormat="1" applyFont="1" applyFill="1"/>
    <xf numFmtId="0" fontId="25" fillId="7" borderId="0" xfId="0" applyFont="1" applyFill="1" applyProtection="1">
      <protection hidden="1"/>
    </xf>
    <xf numFmtId="164" fontId="25" fillId="7" borderId="0" xfId="0" applyNumberFormat="1" applyFont="1" applyFill="1" applyProtection="1">
      <protection hidden="1"/>
    </xf>
    <xf numFmtId="10" fontId="4" fillId="6" borderId="0" xfId="2" applyNumberFormat="1" applyFont="1" applyFill="1" applyBorder="1"/>
    <xf numFmtId="164" fontId="25" fillId="3" borderId="0" xfId="0" applyNumberFormat="1" applyFont="1" applyFill="1" applyProtection="1">
      <protection hidden="1"/>
    </xf>
    <xf numFmtId="4" fontId="4" fillId="6" borderId="0" xfId="1" applyNumberFormat="1" applyFont="1" applyFill="1"/>
    <xf numFmtId="0" fontId="23" fillId="3" borderId="0" xfId="0" applyFont="1" applyFill="1" applyProtection="1">
      <protection locked="0" hidden="1"/>
    </xf>
    <xf numFmtId="0" fontId="4" fillId="6" borderId="17" xfId="1" applyFont="1" applyFill="1" applyBorder="1"/>
    <xf numFmtId="0" fontId="4" fillId="5" borderId="25" xfId="1" applyFont="1" applyFill="1" applyBorder="1"/>
    <xf numFmtId="0" fontId="23" fillId="3" borderId="25" xfId="0" applyFont="1" applyFill="1" applyBorder="1"/>
    <xf numFmtId="0" fontId="4" fillId="6" borderId="19" xfId="1" applyFont="1" applyFill="1" applyBorder="1"/>
    <xf numFmtId="165" fontId="4" fillId="6" borderId="0" xfId="1" applyNumberFormat="1" applyFont="1" applyFill="1"/>
    <xf numFmtId="0" fontId="26" fillId="5" borderId="31" xfId="1" applyFont="1" applyFill="1" applyBorder="1" applyAlignment="1">
      <alignment horizontal="right"/>
    </xf>
    <xf numFmtId="0" fontId="10" fillId="0" borderId="0" xfId="0" applyFont="1" applyAlignment="1">
      <alignment horizontal="right"/>
    </xf>
    <xf numFmtId="3" fontId="2" fillId="0" borderId="0" xfId="0" applyNumberFormat="1" applyFont="1" applyAlignment="1">
      <alignment horizontal="right"/>
    </xf>
    <xf numFmtId="4" fontId="10" fillId="2" borderId="4" xfId="0" applyNumberFormat="1" applyFont="1" applyFill="1" applyBorder="1" applyAlignment="1">
      <alignment horizontal="right"/>
    </xf>
    <xf numFmtId="4" fontId="10" fillId="3" borderId="4" xfId="0" applyNumberFormat="1" applyFont="1" applyFill="1" applyBorder="1" applyAlignment="1">
      <alignment horizontal="right"/>
    </xf>
    <xf numFmtId="0" fontId="10" fillId="2" borderId="27" xfId="0" applyFont="1" applyFill="1" applyBorder="1" applyAlignment="1">
      <alignment horizontal="center" wrapText="1"/>
    </xf>
    <xf numFmtId="4" fontId="10" fillId="4" borderId="33" xfId="0" applyNumberFormat="1" applyFont="1" applyFill="1" applyBorder="1" applyAlignment="1">
      <alignment horizontal="right"/>
    </xf>
    <xf numFmtId="4" fontId="18" fillId="3" borderId="15" xfId="0" applyNumberFormat="1" applyFont="1" applyFill="1" applyBorder="1" applyAlignment="1">
      <alignment horizontal="right" vertical="center" wrapText="1"/>
    </xf>
    <xf numFmtId="9" fontId="10" fillId="0" borderId="0" xfId="0" applyNumberFormat="1" applyFont="1" applyAlignment="1">
      <alignment horizontal="left" wrapText="1"/>
    </xf>
    <xf numFmtId="4" fontId="10" fillId="0" borderId="35" xfId="0" applyNumberFormat="1" applyFont="1" applyBorder="1" applyAlignment="1">
      <alignment horizontal="right"/>
    </xf>
    <xf numFmtId="4" fontId="10" fillId="0" borderId="36" xfId="0" applyNumberFormat="1" applyFont="1" applyBorder="1" applyAlignment="1">
      <alignment horizontal="right"/>
    </xf>
    <xf numFmtId="4" fontId="8" fillId="3" borderId="15" xfId="0" applyNumberFormat="1" applyFont="1" applyFill="1" applyBorder="1" applyAlignment="1">
      <alignment horizontal="right" wrapText="1"/>
    </xf>
    <xf numFmtId="4" fontId="8" fillId="3" borderId="15" xfId="0" applyNumberFormat="1" applyFont="1" applyFill="1" applyBorder="1" applyAlignment="1">
      <alignment wrapText="1"/>
    </xf>
    <xf numFmtId="0" fontId="10" fillId="2" borderId="35" xfId="0" applyFont="1" applyFill="1" applyBorder="1"/>
    <xf numFmtId="0" fontId="10" fillId="2" borderId="38" xfId="0" applyFont="1" applyFill="1" applyBorder="1"/>
    <xf numFmtId="0" fontId="10" fillId="2" borderId="34" xfId="0" applyFont="1" applyFill="1" applyBorder="1" applyAlignment="1">
      <alignment horizontal="center"/>
    </xf>
    <xf numFmtId="0" fontId="10" fillId="2" borderId="37" xfId="0" applyFont="1" applyFill="1" applyBorder="1" applyAlignment="1">
      <alignment horizontal="center"/>
    </xf>
    <xf numFmtId="0" fontId="10" fillId="2" borderId="34" xfId="0" applyFont="1" applyFill="1" applyBorder="1" applyAlignment="1">
      <alignment horizontal="center" wrapText="1"/>
    </xf>
    <xf numFmtId="0" fontId="10" fillId="2" borderId="36" xfId="0" applyFont="1" applyFill="1" applyBorder="1" applyAlignment="1">
      <alignment horizontal="center"/>
    </xf>
    <xf numFmtId="0" fontId="8" fillId="3" borderId="14" xfId="0" applyFont="1" applyFill="1" applyBorder="1"/>
    <xf numFmtId="0" fontId="8" fillId="0" borderId="21" xfId="0" applyFont="1" applyBorder="1"/>
    <xf numFmtId="2" fontId="12" fillId="0" borderId="4" xfId="0" applyNumberFormat="1" applyFont="1" applyBorder="1" applyAlignment="1">
      <alignment horizontal="right"/>
    </xf>
    <xf numFmtId="4" fontId="12" fillId="3" borderId="15" xfId="0" applyNumberFormat="1" applyFont="1" applyFill="1" applyBorder="1" applyAlignment="1">
      <alignment horizontal="right"/>
    </xf>
    <xf numFmtId="168" fontId="4" fillId="0" borderId="25" xfId="1" applyNumberFormat="1" applyFont="1" applyBorder="1"/>
    <xf numFmtId="0" fontId="21" fillId="0" borderId="0" xfId="0" applyFont="1" applyAlignment="1">
      <alignment horizontal="left" vertical="center" wrapText="1"/>
    </xf>
    <xf numFmtId="0" fontId="20" fillId="0" borderId="0" xfId="0" applyFont="1" applyAlignment="1">
      <alignment horizontal="center" wrapText="1"/>
    </xf>
    <xf numFmtId="0" fontId="8" fillId="0" borderId="1" xfId="0" applyFont="1" applyBorder="1"/>
    <xf numFmtId="0" fontId="8" fillId="0" borderId="14" xfId="0" applyFont="1" applyBorder="1"/>
    <xf numFmtId="4" fontId="1" fillId="0" borderId="26" xfId="0" applyNumberFormat="1" applyFont="1" applyBorder="1" applyAlignment="1">
      <alignment horizontal="center" vertical="center" wrapText="1"/>
    </xf>
    <xf numFmtId="4" fontId="1" fillId="0" borderId="28" xfId="0" applyNumberFormat="1" applyFont="1" applyBorder="1" applyAlignment="1">
      <alignment horizontal="center" vertical="center" wrapText="1"/>
    </xf>
    <xf numFmtId="4" fontId="1" fillId="0" borderId="27" xfId="0" applyNumberFormat="1" applyFont="1" applyBorder="1" applyAlignment="1">
      <alignment horizontal="center" vertical="center" wrapText="1"/>
    </xf>
    <xf numFmtId="0" fontId="8" fillId="0" borderId="6" xfId="0" applyFont="1" applyBorder="1"/>
    <xf numFmtId="0" fontId="8" fillId="0" borderId="26" xfId="0" applyFont="1" applyBorder="1" applyAlignment="1">
      <alignment horizontal="center" vertical="center"/>
    </xf>
    <xf numFmtId="0" fontId="8" fillId="0" borderId="28" xfId="0" applyFont="1" applyBorder="1" applyAlignment="1">
      <alignment horizontal="center" vertical="center"/>
    </xf>
    <xf numFmtId="0" fontId="8" fillId="0" borderId="27" xfId="0" applyFont="1" applyBorder="1" applyAlignment="1">
      <alignment horizontal="center" vertical="center"/>
    </xf>
    <xf numFmtId="0" fontId="8" fillId="0" borderId="29" xfId="0" applyFont="1" applyBorder="1" applyAlignment="1">
      <alignment horizontal="center"/>
    </xf>
    <xf numFmtId="0" fontId="8" fillId="0" borderId="30" xfId="0" applyFont="1" applyBorder="1" applyAlignment="1">
      <alignment horizontal="center"/>
    </xf>
    <xf numFmtId="0" fontId="8" fillId="0" borderId="18" xfId="0" applyFont="1" applyBorder="1" applyAlignment="1">
      <alignment horizontal="center"/>
    </xf>
    <xf numFmtId="4" fontId="8" fillId="0" borderId="26" xfId="0" applyNumberFormat="1" applyFont="1" applyBorder="1" applyAlignment="1">
      <alignment horizontal="center" vertical="center" wrapText="1"/>
    </xf>
    <xf numFmtId="4" fontId="8" fillId="0" borderId="28" xfId="0" applyNumberFormat="1" applyFont="1" applyBorder="1" applyAlignment="1">
      <alignment horizontal="center" vertical="center" wrapText="1"/>
    </xf>
    <xf numFmtId="0" fontId="1" fillId="3" borderId="29"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10" fillId="0" borderId="0" xfId="0" applyFont="1" applyAlignment="1">
      <alignment horizontal="left" wrapText="1"/>
    </xf>
    <xf numFmtId="0" fontId="9" fillId="0" borderId="0" xfId="0" applyFont="1" applyAlignment="1">
      <alignment horizontal="left" wrapText="1"/>
    </xf>
  </cellXfs>
  <cellStyles count="3">
    <cellStyle name="Normaallaad 4" xfId="1" xr:uid="{00000000-0005-0000-0000-000001000000}"/>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2"/>
  <sheetViews>
    <sheetView tabSelected="1" zoomScale="90" zoomScaleNormal="90" workbookViewId="0"/>
  </sheetViews>
  <sheetFormatPr defaultColWidth="9.140625" defaultRowHeight="15" x14ac:dyDescent="0.25"/>
  <cols>
    <col min="1" max="1" width="5.42578125" style="1" customWidth="1"/>
    <col min="2" max="2" width="7.7109375" style="1" customWidth="1"/>
    <col min="3" max="3" width="7.85546875" style="1" customWidth="1"/>
    <col min="4" max="4" width="58.7109375" style="1" customWidth="1"/>
    <col min="5" max="6" width="16.5703125" style="1" customWidth="1"/>
    <col min="7" max="7" width="25.42578125" style="1" customWidth="1"/>
    <col min="8" max="8" width="29" style="1" customWidth="1"/>
    <col min="9" max="9" width="9.140625" style="1"/>
    <col min="10" max="10" width="11.28515625" style="1" bestFit="1" customWidth="1"/>
    <col min="11" max="11" width="10.140625" style="1" bestFit="1" customWidth="1"/>
    <col min="12" max="16384" width="9.140625" style="1"/>
  </cols>
  <sheetData>
    <row r="1" spans="1:15" x14ac:dyDescent="0.25">
      <c r="H1" s="71" t="s">
        <v>0</v>
      </c>
    </row>
    <row r="2" spans="1:15" ht="15" customHeight="1" x14ac:dyDescent="0.25">
      <c r="H2" s="71" t="s">
        <v>1</v>
      </c>
    </row>
    <row r="3" spans="1:15" ht="15" customHeight="1" x14ac:dyDescent="0.25"/>
    <row r="4" spans="1:15" ht="18.75" customHeight="1" x14ac:dyDescent="0.3">
      <c r="A4" s="137" t="s">
        <v>65</v>
      </c>
      <c r="B4" s="137"/>
      <c r="C4" s="137"/>
      <c r="D4" s="137"/>
      <c r="E4" s="137"/>
      <c r="F4" s="137"/>
      <c r="G4" s="137"/>
      <c r="H4" s="137"/>
    </row>
    <row r="5" spans="1:15" ht="16.5" customHeight="1" x14ac:dyDescent="0.25"/>
    <row r="6" spans="1:15" x14ac:dyDescent="0.25">
      <c r="C6" s="3" t="s">
        <v>2</v>
      </c>
      <c r="D6" s="7" t="s">
        <v>3</v>
      </c>
      <c r="G6" s="45"/>
      <c r="H6" s="46"/>
    </row>
    <row r="7" spans="1:15" x14ac:dyDescent="0.25">
      <c r="C7" s="3" t="s">
        <v>4</v>
      </c>
      <c r="D7" s="4" t="s">
        <v>5</v>
      </c>
      <c r="G7" s="45"/>
      <c r="H7" s="46"/>
      <c r="J7" s="47"/>
    </row>
    <row r="8" spans="1:15" x14ac:dyDescent="0.25">
      <c r="G8" s="45"/>
      <c r="H8" s="46"/>
      <c r="I8" s="3"/>
      <c r="J8" s="47"/>
    </row>
    <row r="9" spans="1:15" ht="17.25" x14ac:dyDescent="0.25">
      <c r="D9" s="5" t="s">
        <v>6</v>
      </c>
      <c r="E9" s="6">
        <v>1215.3</v>
      </c>
      <c r="F9" s="7" t="s">
        <v>7</v>
      </c>
    </row>
    <row r="10" spans="1:15" ht="17.25" x14ac:dyDescent="0.25">
      <c r="D10" s="5" t="s">
        <v>8</v>
      </c>
      <c r="E10" s="70">
        <v>893</v>
      </c>
      <c r="F10" s="7" t="s">
        <v>7</v>
      </c>
      <c r="I10" s="8"/>
    </row>
    <row r="11" spans="1:15" ht="15.75" thickBot="1" x14ac:dyDescent="0.3">
      <c r="D11" s="113"/>
      <c r="E11" s="114"/>
      <c r="F11" s="8"/>
      <c r="I11" s="8"/>
    </row>
    <row r="12" spans="1:15" ht="17.25" x14ac:dyDescent="0.25">
      <c r="B12" s="9" t="s">
        <v>9</v>
      </c>
      <c r="C12" s="125"/>
      <c r="D12" s="126"/>
      <c r="E12" s="127" t="s">
        <v>10</v>
      </c>
      <c r="F12" s="128" t="s">
        <v>11</v>
      </c>
      <c r="G12" s="129" t="s">
        <v>12</v>
      </c>
      <c r="H12" s="130" t="s">
        <v>13</v>
      </c>
    </row>
    <row r="13" spans="1:15" ht="14.45" customHeight="1" x14ac:dyDescent="0.25">
      <c r="B13" s="73"/>
      <c r="C13" s="131" t="s">
        <v>14</v>
      </c>
      <c r="D13" s="132"/>
      <c r="E13" s="133">
        <f>F13/$E$9</f>
        <v>3.5434296058586359</v>
      </c>
      <c r="F13" s="134">
        <f>'Annuiteetgraafik BIL'!F17</f>
        <v>4306.33</v>
      </c>
      <c r="G13" s="144" t="s">
        <v>15</v>
      </c>
      <c r="H13" s="147"/>
    </row>
    <row r="14" spans="1:15" ht="15" customHeight="1" x14ac:dyDescent="0.25">
      <c r="B14" s="11">
        <v>400</v>
      </c>
      <c r="C14" s="138" t="s">
        <v>16</v>
      </c>
      <c r="D14" s="139"/>
      <c r="E14" s="75">
        <f t="shared" ref="E14:E18" si="0">F14/$E$9</f>
        <v>1.67</v>
      </c>
      <c r="F14" s="124">
        <v>2029.5509999999999</v>
      </c>
      <c r="G14" s="145"/>
      <c r="H14" s="148"/>
      <c r="M14" s="3"/>
      <c r="N14" s="48"/>
      <c r="O14" s="49"/>
    </row>
    <row r="15" spans="1:15" ht="15" customHeight="1" x14ac:dyDescent="0.25">
      <c r="B15" s="11">
        <v>400</v>
      </c>
      <c r="C15" s="40" t="s">
        <v>17</v>
      </c>
      <c r="D15" s="41"/>
      <c r="E15" s="75">
        <f t="shared" si="0"/>
        <v>1.1536246194355303E-2</v>
      </c>
      <c r="F15" s="123">
        <v>14.02</v>
      </c>
      <c r="G15" s="146"/>
      <c r="H15" s="148"/>
      <c r="L15" s="48"/>
      <c r="M15" s="3"/>
      <c r="N15" s="48"/>
      <c r="O15" s="49"/>
    </row>
    <row r="16" spans="1:15" ht="15" customHeight="1" x14ac:dyDescent="0.25">
      <c r="B16" s="11">
        <v>100</v>
      </c>
      <c r="C16" s="40" t="s">
        <v>18</v>
      </c>
      <c r="D16" s="41"/>
      <c r="E16" s="75">
        <f t="shared" si="0"/>
        <v>0.37534740393318522</v>
      </c>
      <c r="F16" s="38">
        <v>456.15969999999999</v>
      </c>
      <c r="G16" s="140" t="s">
        <v>19</v>
      </c>
      <c r="H16" s="148"/>
      <c r="I16" s="48"/>
      <c r="M16" s="3"/>
      <c r="N16" s="48"/>
      <c r="O16" s="49"/>
    </row>
    <row r="17" spans="2:15" ht="15" customHeight="1" x14ac:dyDescent="0.25">
      <c r="B17" s="11">
        <v>200</v>
      </c>
      <c r="C17" s="10" t="s">
        <v>20</v>
      </c>
      <c r="D17" s="37"/>
      <c r="E17" s="75">
        <f t="shared" si="0"/>
        <v>1.24951090265778</v>
      </c>
      <c r="F17" s="38">
        <v>1518.5306</v>
      </c>
      <c r="G17" s="141"/>
      <c r="H17" s="148"/>
      <c r="I17" s="48"/>
      <c r="M17" s="3"/>
      <c r="N17" s="48"/>
      <c r="O17" s="49"/>
    </row>
    <row r="18" spans="2:15" ht="15" customHeight="1" x14ac:dyDescent="0.25">
      <c r="B18" s="11">
        <v>500</v>
      </c>
      <c r="C18" s="10" t="s">
        <v>21</v>
      </c>
      <c r="D18" s="37"/>
      <c r="E18" s="75">
        <f t="shared" si="0"/>
        <v>1.0721467950300337E-2</v>
      </c>
      <c r="F18" s="38">
        <v>13.0298</v>
      </c>
      <c r="G18" s="142"/>
      <c r="H18" s="149"/>
      <c r="I18" s="48"/>
      <c r="M18" s="3"/>
      <c r="N18" s="48"/>
      <c r="O18" s="49"/>
    </row>
    <row r="19" spans="2:15" x14ac:dyDescent="0.25">
      <c r="B19" s="12"/>
      <c r="C19" s="13" t="s">
        <v>22</v>
      </c>
      <c r="D19" s="13"/>
      <c r="E19" s="14">
        <f>SUM(E13:E18)</f>
        <v>6.8605456265942566</v>
      </c>
      <c r="F19" s="39">
        <f>SUM(F13:F18)</f>
        <v>8337.6211000000003</v>
      </c>
      <c r="G19" s="115"/>
      <c r="H19" s="15"/>
      <c r="I19" s="48"/>
      <c r="N19" s="48"/>
      <c r="O19" s="49"/>
    </row>
    <row r="20" spans="2:15" x14ac:dyDescent="0.25">
      <c r="B20" s="16"/>
      <c r="C20" s="17"/>
      <c r="D20" s="17"/>
      <c r="E20" s="18"/>
      <c r="F20" s="43"/>
      <c r="G20" s="116"/>
      <c r="H20" s="19"/>
      <c r="I20" s="48"/>
      <c r="N20" s="48"/>
      <c r="O20" s="49"/>
    </row>
    <row r="21" spans="2:15" ht="17.25" x14ac:dyDescent="0.25">
      <c r="B21" s="20" t="s">
        <v>23</v>
      </c>
      <c r="C21" s="13"/>
      <c r="D21" s="13"/>
      <c r="E21" s="21" t="s">
        <v>10</v>
      </c>
      <c r="F21" s="42" t="s">
        <v>11</v>
      </c>
      <c r="G21" s="117" t="s">
        <v>12</v>
      </c>
      <c r="H21" s="22" t="s">
        <v>13</v>
      </c>
      <c r="I21" s="48"/>
      <c r="N21" s="48"/>
      <c r="O21" s="49"/>
    </row>
    <row r="22" spans="2:15" ht="15.75" customHeight="1" x14ac:dyDescent="0.25">
      <c r="B22" s="11">
        <v>300</v>
      </c>
      <c r="C22" s="139" t="s">
        <v>24</v>
      </c>
      <c r="D22" s="143"/>
      <c r="E22" s="72">
        <f>F22/$E$9</f>
        <v>2.3730766065991937</v>
      </c>
      <c r="F22" s="67">
        <v>2884</v>
      </c>
      <c r="G22" s="65" t="s">
        <v>25</v>
      </c>
      <c r="H22" s="152" t="s">
        <v>26</v>
      </c>
      <c r="M22" s="3"/>
      <c r="N22" s="48"/>
      <c r="O22" s="49"/>
    </row>
    <row r="23" spans="2:15" ht="15" customHeight="1" x14ac:dyDescent="0.25">
      <c r="B23" s="11">
        <v>600</v>
      </c>
      <c r="C23" s="10" t="s">
        <v>27</v>
      </c>
      <c r="D23" s="37"/>
      <c r="E23" s="72"/>
      <c r="F23" s="67"/>
      <c r="G23" s="66"/>
      <c r="H23" s="153"/>
      <c r="I23" s="48"/>
      <c r="M23" s="3"/>
      <c r="N23" s="48"/>
      <c r="O23" s="49"/>
    </row>
    <row r="24" spans="2:15" ht="15" customHeight="1" x14ac:dyDescent="0.25">
      <c r="B24" s="11"/>
      <c r="C24" s="10">
        <v>610</v>
      </c>
      <c r="D24" s="37" t="s">
        <v>28</v>
      </c>
      <c r="E24" s="72">
        <f t="shared" ref="E24:E27" si="1">F24/$E$9</f>
        <v>0.99116251131407884</v>
      </c>
      <c r="F24" s="67">
        <v>1204.5598</v>
      </c>
      <c r="G24" s="150" t="s">
        <v>29</v>
      </c>
      <c r="H24" s="153"/>
      <c r="I24" s="48"/>
      <c r="M24" s="3"/>
      <c r="N24" s="48"/>
      <c r="O24" s="49"/>
    </row>
    <row r="25" spans="2:15" x14ac:dyDescent="0.25">
      <c r="B25" s="11"/>
      <c r="C25" s="10">
        <v>620</v>
      </c>
      <c r="D25" s="37" t="s">
        <v>30</v>
      </c>
      <c r="E25" s="72">
        <f t="shared" si="1"/>
        <v>1.2377569255879208</v>
      </c>
      <c r="F25" s="67">
        <v>1504.245991667</v>
      </c>
      <c r="G25" s="151"/>
      <c r="H25" s="153"/>
      <c r="I25" s="48"/>
      <c r="M25" s="3"/>
      <c r="N25" s="48"/>
      <c r="O25" s="49"/>
    </row>
    <row r="26" spans="2:15" x14ac:dyDescent="0.25">
      <c r="B26" s="11"/>
      <c r="C26" s="10">
        <v>630</v>
      </c>
      <c r="D26" s="37" t="s">
        <v>31</v>
      </c>
      <c r="E26" s="72">
        <f t="shared" si="1"/>
        <v>3.3946439836254429E-2</v>
      </c>
      <c r="F26" s="67">
        <v>41.255108333000003</v>
      </c>
      <c r="G26" s="151"/>
      <c r="H26" s="153"/>
      <c r="I26" s="48"/>
      <c r="M26" s="3"/>
      <c r="N26" s="48"/>
      <c r="O26" s="49"/>
    </row>
    <row r="27" spans="2:15" x14ac:dyDescent="0.25">
      <c r="B27" s="11">
        <v>700</v>
      </c>
      <c r="C27" s="139" t="s">
        <v>32</v>
      </c>
      <c r="D27" s="143"/>
      <c r="E27" s="72">
        <f t="shared" si="1"/>
        <v>1.5798568254751913E-2</v>
      </c>
      <c r="F27" s="119">
        <v>19.2</v>
      </c>
      <c r="G27" s="65" t="s">
        <v>25</v>
      </c>
      <c r="H27" s="153"/>
      <c r="I27" s="48"/>
      <c r="M27" s="3"/>
      <c r="N27" s="48"/>
      <c r="O27" s="49"/>
    </row>
    <row r="28" spans="2:15" ht="15.75" thickBot="1" x14ac:dyDescent="0.3">
      <c r="B28" s="23"/>
      <c r="C28" s="24" t="s">
        <v>33</v>
      </c>
      <c r="D28" s="24"/>
      <c r="E28" s="68">
        <f t="shared" ref="E28:F28" si="2">SUM(E22:E27)</f>
        <v>4.6517410515922002</v>
      </c>
      <c r="F28" s="69">
        <f t="shared" si="2"/>
        <v>5653.2609000000002</v>
      </c>
      <c r="G28" s="118"/>
      <c r="H28" s="25"/>
      <c r="I28" s="48"/>
      <c r="N28" s="48"/>
      <c r="O28" s="49"/>
    </row>
    <row r="29" spans="2:15" ht="17.25" customHeight="1" x14ac:dyDescent="0.25">
      <c r="B29" s="26"/>
      <c r="C29" s="8"/>
      <c r="D29" s="8"/>
      <c r="E29" s="121"/>
      <c r="F29" s="122"/>
      <c r="G29" s="29"/>
      <c r="I29" s="48"/>
    </row>
    <row r="30" spans="2:15" x14ac:dyDescent="0.25">
      <c r="B30" s="154" t="s">
        <v>34</v>
      </c>
      <c r="C30" s="154"/>
      <c r="D30" s="154"/>
      <c r="E30" s="27">
        <f t="shared" ref="E30:F30" si="3">E28+E19</f>
        <v>11.512286678186456</v>
      </c>
      <c r="F30" s="28">
        <f t="shared" si="3"/>
        <v>13990.882000000001</v>
      </c>
      <c r="G30" s="29"/>
    </row>
    <row r="31" spans="2:15" ht="17.25" customHeight="1" x14ac:dyDescent="0.25">
      <c r="B31" s="154" t="s">
        <v>66</v>
      </c>
      <c r="C31" s="154"/>
      <c r="D31" s="120">
        <v>0.22</v>
      </c>
      <c r="E31" s="63">
        <f>E30*D31</f>
        <v>2.5327030692010202</v>
      </c>
      <c r="F31" s="28">
        <f>F30*D31</f>
        <v>3077.9940400000005</v>
      </c>
      <c r="G31" s="29"/>
    </row>
    <row r="32" spans="2:15" x14ac:dyDescent="0.25">
      <c r="B32" s="8" t="s">
        <v>35</v>
      </c>
      <c r="C32" s="8"/>
      <c r="D32" s="8"/>
      <c r="E32" s="27">
        <f>E31+E30</f>
        <v>14.044989747387476</v>
      </c>
      <c r="F32" s="28">
        <f>F31+F30</f>
        <v>17068.876040000003</v>
      </c>
      <c r="G32" s="29"/>
    </row>
    <row r="33" spans="2:8" x14ac:dyDescent="0.25">
      <c r="B33" s="8" t="s">
        <v>36</v>
      </c>
      <c r="C33" s="8"/>
      <c r="D33" s="8"/>
      <c r="E33" s="30" t="s">
        <v>67</v>
      </c>
      <c r="F33" s="28">
        <f>F30*12</f>
        <v>167890.58400000003</v>
      </c>
      <c r="G33" s="31"/>
      <c r="H33" s="32"/>
    </row>
    <row r="34" spans="2:8" ht="15.75" thickBot="1" x14ac:dyDescent="0.3">
      <c r="B34" s="8" t="s">
        <v>37</v>
      </c>
      <c r="C34" s="8"/>
      <c r="D34" s="8"/>
      <c r="E34" s="33" t="s">
        <v>67</v>
      </c>
      <c r="F34" s="34">
        <f>F32*12</f>
        <v>204826.51248000003</v>
      </c>
      <c r="G34" s="35"/>
      <c r="H34" s="36"/>
    </row>
    <row r="35" spans="2:8" ht="15.75" x14ac:dyDescent="0.25">
      <c r="B35" s="155"/>
      <c r="C35" s="155"/>
      <c r="D35" s="155"/>
      <c r="E35" s="155"/>
      <c r="F35" s="155"/>
    </row>
    <row r="36" spans="2:8" ht="50.45" customHeight="1" x14ac:dyDescent="0.25">
      <c r="B36" s="136" t="s">
        <v>38</v>
      </c>
      <c r="C36" s="136"/>
      <c r="D36" s="136"/>
      <c r="E36" s="136"/>
      <c r="F36" s="136"/>
      <c r="G36" s="136"/>
      <c r="H36" s="136"/>
    </row>
    <row r="37" spans="2:8" ht="15.75" x14ac:dyDescent="0.25">
      <c r="B37" s="64"/>
      <c r="C37" s="2"/>
      <c r="D37" s="2"/>
      <c r="E37" s="2"/>
      <c r="F37" s="2"/>
    </row>
    <row r="38" spans="2:8" ht="15.75" x14ac:dyDescent="0.25">
      <c r="B38" s="2"/>
      <c r="C38" s="2"/>
      <c r="D38" s="2"/>
      <c r="E38" s="2"/>
      <c r="F38" s="2"/>
    </row>
    <row r="39" spans="2:8" x14ac:dyDescent="0.25">
      <c r="B39" s="8" t="s">
        <v>39</v>
      </c>
      <c r="C39" s="8"/>
      <c r="D39" s="8"/>
      <c r="E39" s="8" t="s">
        <v>40</v>
      </c>
    </row>
    <row r="41" spans="2:8" x14ac:dyDescent="0.25">
      <c r="B41" s="44" t="s">
        <v>41</v>
      </c>
      <c r="C41" s="44"/>
      <c r="D41" s="44"/>
      <c r="E41" s="44" t="s">
        <v>41</v>
      </c>
      <c r="F41" s="44"/>
    </row>
    <row r="42" spans="2:8" ht="15.75" x14ac:dyDescent="0.25">
      <c r="B42" s="2"/>
      <c r="C42" s="2"/>
      <c r="D42" s="2"/>
      <c r="E42" s="2"/>
      <c r="F42" s="2"/>
    </row>
  </sheetData>
  <mergeCells count="13">
    <mergeCell ref="B36:H36"/>
    <mergeCell ref="A4:H4"/>
    <mergeCell ref="C14:D14"/>
    <mergeCell ref="G16:G18"/>
    <mergeCell ref="C22:D22"/>
    <mergeCell ref="G13:G15"/>
    <mergeCell ref="H13:H18"/>
    <mergeCell ref="C27:D27"/>
    <mergeCell ref="G24:G26"/>
    <mergeCell ref="H22:H27"/>
    <mergeCell ref="B30:D30"/>
    <mergeCell ref="B35:F35"/>
    <mergeCell ref="B31:C3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F4320-043B-4693-9FFF-B1C49A44AD3F}">
  <dimension ref="A1:P136"/>
  <sheetViews>
    <sheetView zoomScaleNormal="100" workbookViewId="0">
      <selection activeCell="B4" sqref="B4"/>
    </sheetView>
  </sheetViews>
  <sheetFormatPr defaultColWidth="9.140625" defaultRowHeight="15" x14ac:dyDescent="0.25"/>
  <cols>
    <col min="1" max="1" width="9.140625" style="55" customWidth="1"/>
    <col min="2" max="2" width="7.85546875" style="55" customWidth="1"/>
    <col min="3" max="3" width="14.7109375" style="55" customWidth="1"/>
    <col min="4" max="4" width="14.28515625" style="55" customWidth="1"/>
    <col min="5" max="7" width="14.7109375" style="55" customWidth="1"/>
    <col min="8" max="10" width="9.140625" style="55"/>
    <col min="11" max="11" width="11" style="55" customWidth="1"/>
    <col min="12" max="16384" width="9.140625" style="55"/>
  </cols>
  <sheetData>
    <row r="1" spans="1:16" x14ac:dyDescent="0.25">
      <c r="A1" s="50"/>
      <c r="B1" s="50"/>
      <c r="C1" s="50"/>
      <c r="D1" s="50"/>
      <c r="E1" s="50"/>
      <c r="F1" s="50"/>
      <c r="G1" s="51"/>
    </row>
    <row r="2" spans="1:16" x14ac:dyDescent="0.25">
      <c r="A2" s="50"/>
      <c r="B2" s="50"/>
      <c r="C2" s="50"/>
      <c r="D2" s="50"/>
      <c r="E2" s="50"/>
      <c r="F2" s="52"/>
      <c r="G2" s="53"/>
    </row>
    <row r="3" spans="1:16" x14ac:dyDescent="0.25">
      <c r="A3" s="50"/>
      <c r="B3" s="76"/>
      <c r="C3" s="76"/>
      <c r="D3" s="76"/>
      <c r="E3" s="76"/>
      <c r="F3" s="52"/>
      <c r="G3" s="53"/>
      <c r="H3" s="77"/>
      <c r="I3" s="77"/>
      <c r="J3" s="77"/>
      <c r="K3" s="78" t="s">
        <v>2</v>
      </c>
      <c r="L3" s="78" t="s">
        <v>42</v>
      </c>
      <c r="M3" s="79"/>
      <c r="N3" s="77"/>
      <c r="O3" s="77"/>
    </row>
    <row r="4" spans="1:16" ht="18.75" x14ac:dyDescent="0.3">
      <c r="A4" s="50"/>
      <c r="B4" s="80" t="s">
        <v>43</v>
      </c>
      <c r="C4" s="76"/>
      <c r="D4" s="76"/>
      <c r="E4" s="52"/>
      <c r="F4" s="81" t="str">
        <f>'Lisa 3'!D7</f>
        <v>Lääne-Virumaa, Rakvere, Rohuaia tn 8</v>
      </c>
      <c r="G4" s="76"/>
      <c r="H4" s="77"/>
      <c r="I4" s="77"/>
      <c r="J4" s="77"/>
      <c r="K4" s="82" t="s">
        <v>44</v>
      </c>
      <c r="L4" s="83">
        <v>1215.3000000000002</v>
      </c>
      <c r="M4" s="84">
        <f>L4/$L$9</f>
        <v>1</v>
      </c>
      <c r="N4" s="85"/>
      <c r="O4" s="86"/>
    </row>
    <row r="5" spans="1:16" x14ac:dyDescent="0.25">
      <c r="A5" s="50"/>
      <c r="B5" s="76"/>
      <c r="C5" s="76"/>
      <c r="D5" s="76"/>
      <c r="E5" s="76"/>
      <c r="F5" s="87"/>
      <c r="G5" s="76"/>
      <c r="H5" s="77"/>
      <c r="I5" s="77"/>
      <c r="J5" s="77"/>
      <c r="K5" s="82" t="s">
        <v>45</v>
      </c>
      <c r="L5" s="83"/>
      <c r="M5" s="84">
        <f>L5/$L$9</f>
        <v>0</v>
      </c>
      <c r="N5" s="88"/>
      <c r="O5" s="86"/>
    </row>
    <row r="6" spans="1:16" x14ac:dyDescent="0.25">
      <c r="A6" s="50"/>
      <c r="B6" s="89" t="s">
        <v>46</v>
      </c>
      <c r="C6" s="90"/>
      <c r="D6" s="91"/>
      <c r="E6" s="92">
        <v>45658</v>
      </c>
      <c r="F6" s="93"/>
      <c r="G6" s="76"/>
      <c r="H6" s="77"/>
      <c r="I6" s="77"/>
      <c r="J6" s="77"/>
      <c r="K6" s="82" t="s">
        <v>47</v>
      </c>
      <c r="L6" s="83"/>
      <c r="M6" s="84">
        <f>L6/$L$9</f>
        <v>0</v>
      </c>
      <c r="N6" s="94"/>
      <c r="O6" s="94"/>
    </row>
    <row r="7" spans="1:16" x14ac:dyDescent="0.25">
      <c r="A7" s="50"/>
      <c r="B7" s="95" t="s">
        <v>48</v>
      </c>
      <c r="C7" s="52"/>
      <c r="D7" s="77"/>
      <c r="E7" s="96">
        <v>72</v>
      </c>
      <c r="F7" s="97" t="s">
        <v>49</v>
      </c>
      <c r="G7" s="76"/>
      <c r="H7" s="77"/>
      <c r="I7" s="77"/>
      <c r="J7" s="77"/>
      <c r="K7" s="82" t="s">
        <v>50</v>
      </c>
      <c r="L7" s="83"/>
      <c r="M7" s="84">
        <f>L7/$L$9</f>
        <v>0</v>
      </c>
      <c r="N7" s="98"/>
      <c r="O7" s="98"/>
    </row>
    <row r="8" spans="1:16" x14ac:dyDescent="0.25">
      <c r="A8" s="50"/>
      <c r="B8" s="95" t="s">
        <v>51</v>
      </c>
      <c r="C8" s="52"/>
      <c r="D8" s="99">
        <f>E6-1</f>
        <v>45657</v>
      </c>
      <c r="E8" s="100">
        <v>875863.48999999976</v>
      </c>
      <c r="F8" s="97" t="s">
        <v>52</v>
      </c>
      <c r="G8" s="76"/>
      <c r="H8" s="77"/>
      <c r="I8" s="77"/>
      <c r="J8" s="77"/>
      <c r="K8" s="82" t="s">
        <v>53</v>
      </c>
      <c r="L8" s="83"/>
      <c r="M8" s="84">
        <f>L8/$L$9</f>
        <v>0</v>
      </c>
      <c r="N8" s="98"/>
      <c r="O8" s="98"/>
    </row>
    <row r="9" spans="1:16" x14ac:dyDescent="0.25">
      <c r="A9" s="50"/>
      <c r="B9" s="95" t="s">
        <v>51</v>
      </c>
      <c r="C9" s="52"/>
      <c r="D9" s="99">
        <f>EDATE(D8,E7)</f>
        <v>47848</v>
      </c>
      <c r="E9" s="100">
        <v>875863.48999999976</v>
      </c>
      <c r="F9" s="97" t="s">
        <v>52</v>
      </c>
      <c r="G9" s="76"/>
      <c r="H9" s="77"/>
      <c r="I9" s="77"/>
      <c r="J9" s="77"/>
      <c r="K9" s="101" t="s">
        <v>54</v>
      </c>
      <c r="L9" s="102">
        <f>SUM(L4:L8)</f>
        <v>1215.3000000000002</v>
      </c>
      <c r="M9" s="101"/>
      <c r="N9" s="98"/>
      <c r="O9" s="98"/>
    </row>
    <row r="10" spans="1:16" x14ac:dyDescent="0.25">
      <c r="A10" s="50"/>
      <c r="B10" s="95" t="s">
        <v>55</v>
      </c>
      <c r="C10" s="52"/>
      <c r="D10" s="77"/>
      <c r="E10" s="103">
        <f>M4</f>
        <v>1</v>
      </c>
      <c r="F10" s="97"/>
      <c r="G10" s="76"/>
      <c r="H10" s="77"/>
      <c r="I10" s="77"/>
      <c r="J10" s="77"/>
      <c r="K10" s="77"/>
      <c r="L10" s="77"/>
      <c r="M10" s="104"/>
      <c r="N10" s="104"/>
      <c r="O10" s="104"/>
    </row>
    <row r="11" spans="1:16" x14ac:dyDescent="0.25">
      <c r="A11" s="50"/>
      <c r="B11" s="95" t="s">
        <v>56</v>
      </c>
      <c r="C11" s="52"/>
      <c r="D11" s="77"/>
      <c r="E11" s="105">
        <f>ROUND(E8*E10,2)</f>
        <v>875863.49</v>
      </c>
      <c r="F11" s="97" t="s">
        <v>52</v>
      </c>
      <c r="G11" s="76"/>
      <c r="H11" s="77"/>
      <c r="I11" s="77"/>
      <c r="J11" s="77"/>
      <c r="K11" s="77"/>
      <c r="L11" s="77"/>
      <c r="M11" s="104"/>
      <c r="N11" s="104"/>
      <c r="O11" s="104"/>
    </row>
    <row r="12" spans="1:16" x14ac:dyDescent="0.25">
      <c r="A12" s="50"/>
      <c r="B12" s="95" t="s">
        <v>57</v>
      </c>
      <c r="C12" s="52"/>
      <c r="D12" s="77"/>
      <c r="E12" s="105">
        <f>ROUND(E9*E10,2)</f>
        <v>875863.49</v>
      </c>
      <c r="F12" s="97" t="s">
        <v>52</v>
      </c>
      <c r="G12" s="76"/>
      <c r="H12" s="77"/>
      <c r="I12" s="77"/>
      <c r="J12" s="77"/>
      <c r="K12" s="106"/>
      <c r="L12" s="106"/>
      <c r="M12" s="98"/>
      <c r="N12" s="98"/>
      <c r="O12" s="98"/>
      <c r="P12" s="62"/>
    </row>
    <row r="13" spans="1:16" x14ac:dyDescent="0.25">
      <c r="A13" s="50"/>
      <c r="B13" s="107" t="s">
        <v>68</v>
      </c>
      <c r="C13" s="108"/>
      <c r="D13" s="109"/>
      <c r="E13" s="135">
        <v>5.8999999999999997E-2</v>
      </c>
      <c r="F13" s="110"/>
      <c r="G13" s="76"/>
      <c r="H13" s="77"/>
      <c r="I13" s="77"/>
      <c r="J13" s="77"/>
      <c r="K13" s="106"/>
      <c r="L13" s="106"/>
      <c r="M13" s="98"/>
      <c r="N13" s="98"/>
      <c r="O13" s="98"/>
      <c r="P13" s="62"/>
    </row>
    <row r="14" spans="1:16" x14ac:dyDescent="0.25">
      <c r="A14" s="50"/>
      <c r="B14" s="96"/>
      <c r="C14" s="52"/>
      <c r="D14" s="77"/>
      <c r="E14" s="111"/>
      <c r="F14" s="96"/>
      <c r="G14" s="76"/>
      <c r="H14" s="77"/>
      <c r="I14" s="77"/>
      <c r="J14" s="77"/>
      <c r="K14" s="106"/>
      <c r="L14" s="106"/>
      <c r="M14" s="98"/>
      <c r="N14" s="98"/>
      <c r="O14" s="98"/>
      <c r="P14" s="62"/>
    </row>
    <row r="15" spans="1:16" x14ac:dyDescent="0.25">
      <c r="B15" s="77"/>
      <c r="C15" s="77"/>
      <c r="D15" s="77"/>
      <c r="E15" s="77"/>
      <c r="F15" s="77"/>
      <c r="G15" s="77"/>
      <c r="H15" s="77"/>
      <c r="I15" s="77"/>
      <c r="J15" s="77"/>
      <c r="K15" s="106"/>
      <c r="L15" s="106"/>
      <c r="M15" s="98"/>
      <c r="N15" s="98"/>
      <c r="O15" s="98"/>
      <c r="P15" s="62"/>
    </row>
    <row r="16" spans="1:16" ht="15.75" thickBot="1" x14ac:dyDescent="0.3">
      <c r="A16" s="56" t="s">
        <v>58</v>
      </c>
      <c r="B16" s="112" t="s">
        <v>59</v>
      </c>
      <c r="C16" s="112" t="s">
        <v>60</v>
      </c>
      <c r="D16" s="112" t="s">
        <v>61</v>
      </c>
      <c r="E16" s="112" t="s">
        <v>62</v>
      </c>
      <c r="F16" s="112" t="s">
        <v>63</v>
      </c>
      <c r="G16" s="112" t="s">
        <v>64</v>
      </c>
      <c r="H16" s="77"/>
      <c r="I16" s="77"/>
      <c r="J16" s="77"/>
      <c r="K16" s="106"/>
      <c r="L16" s="106"/>
      <c r="M16" s="98"/>
      <c r="N16" s="98"/>
      <c r="O16" s="98"/>
      <c r="P16" s="62"/>
    </row>
    <row r="17" spans="1:16" x14ac:dyDescent="0.25">
      <c r="A17" s="57">
        <f>E6</f>
        <v>45658</v>
      </c>
      <c r="B17" s="52">
        <v>1</v>
      </c>
      <c r="C17" s="87">
        <f>E11</f>
        <v>875863.49</v>
      </c>
      <c r="D17" s="74">
        <f>ROUND(IPMT($E$13/12,B17,$E$7,-$E$11,$E$12,0),2)</f>
        <v>4306.33</v>
      </c>
      <c r="E17" s="74">
        <f>ROUND(PPMT($E$13/12,B17,$E$7,-$E$11,$E$12,0),2)</f>
        <v>0</v>
      </c>
      <c r="F17" s="74">
        <f>ROUND(PMT($E$13/12,E7,-E11,E12),2)</f>
        <v>4306.33</v>
      </c>
      <c r="G17" s="74">
        <f>C17-E17</f>
        <v>875863.49</v>
      </c>
      <c r="H17" s="77"/>
      <c r="I17" s="77"/>
      <c r="J17" s="77"/>
      <c r="K17" s="106"/>
      <c r="L17" s="106"/>
      <c r="M17" s="98"/>
      <c r="N17" s="98"/>
      <c r="O17" s="98"/>
      <c r="P17" s="62"/>
    </row>
    <row r="18" spans="1:16" x14ac:dyDescent="0.25">
      <c r="A18" s="57">
        <f>EDATE(A17,1)</f>
        <v>45689</v>
      </c>
      <c r="B18" s="52">
        <v>2</v>
      </c>
      <c r="C18" s="87">
        <f>G17</f>
        <v>875863.49</v>
      </c>
      <c r="D18" s="74">
        <f t="shared" ref="D18:D75" si="0">ROUND(C18*$E$13/12,2)</f>
        <v>4306.33</v>
      </c>
      <c r="E18" s="74">
        <f>F18-D18</f>
        <v>0</v>
      </c>
      <c r="F18" s="74">
        <f>F17</f>
        <v>4306.33</v>
      </c>
      <c r="G18" s="74">
        <f t="shared" ref="G18:G75" si="1">C18-E18</f>
        <v>875863.49</v>
      </c>
      <c r="H18" s="77"/>
      <c r="I18" s="77"/>
      <c r="J18" s="77"/>
      <c r="K18" s="106"/>
      <c r="L18" s="106"/>
      <c r="M18" s="98"/>
      <c r="N18" s="98"/>
      <c r="O18" s="98"/>
      <c r="P18" s="62"/>
    </row>
    <row r="19" spans="1:16" x14ac:dyDescent="0.25">
      <c r="A19" s="57">
        <f>EDATE(A18,1)</f>
        <v>45717</v>
      </c>
      <c r="B19" s="52">
        <v>3</v>
      </c>
      <c r="C19" s="87">
        <f>G18</f>
        <v>875863.49</v>
      </c>
      <c r="D19" s="74">
        <f t="shared" si="0"/>
        <v>4306.33</v>
      </c>
      <c r="E19" s="74">
        <f>F19-D19</f>
        <v>0</v>
      </c>
      <c r="F19" s="74">
        <f t="shared" ref="F19:F82" si="2">F18</f>
        <v>4306.33</v>
      </c>
      <c r="G19" s="74">
        <f t="shared" si="1"/>
        <v>875863.49</v>
      </c>
      <c r="H19" s="77"/>
      <c r="I19" s="77"/>
      <c r="J19" s="77"/>
      <c r="K19" s="106"/>
      <c r="L19" s="106"/>
      <c r="M19" s="98"/>
      <c r="N19" s="98"/>
      <c r="O19" s="98"/>
      <c r="P19" s="62"/>
    </row>
    <row r="20" spans="1:16" x14ac:dyDescent="0.25">
      <c r="A20" s="57">
        <f t="shared" ref="A20:A83" si="3">EDATE(A19,1)</f>
        <v>45748</v>
      </c>
      <c r="B20" s="58">
        <v>4</v>
      </c>
      <c r="C20" s="54">
        <f t="shared" ref="C20:C75" si="4">G19</f>
        <v>875863.49</v>
      </c>
      <c r="D20" s="59">
        <f t="shared" si="0"/>
        <v>4306.33</v>
      </c>
      <c r="E20" s="59">
        <f t="shared" ref="E20:E75" si="5">F20-D20</f>
        <v>0</v>
      </c>
      <c r="F20" s="59">
        <f t="shared" si="2"/>
        <v>4306.33</v>
      </c>
      <c r="G20" s="59">
        <f t="shared" si="1"/>
        <v>875863.49</v>
      </c>
      <c r="K20" s="60"/>
      <c r="L20" s="60"/>
      <c r="M20" s="61"/>
      <c r="N20" s="61"/>
      <c r="O20" s="61"/>
      <c r="P20" s="62"/>
    </row>
    <row r="21" spans="1:16" x14ac:dyDescent="0.25">
      <c r="A21" s="57">
        <f t="shared" si="3"/>
        <v>45778</v>
      </c>
      <c r="B21" s="58">
        <v>5</v>
      </c>
      <c r="C21" s="54">
        <f t="shared" si="4"/>
        <v>875863.49</v>
      </c>
      <c r="D21" s="59">
        <f t="shared" si="0"/>
        <v>4306.33</v>
      </c>
      <c r="E21" s="59">
        <f t="shared" si="5"/>
        <v>0</v>
      </c>
      <c r="F21" s="59">
        <f t="shared" si="2"/>
        <v>4306.33</v>
      </c>
      <c r="G21" s="59">
        <f t="shared" si="1"/>
        <v>875863.49</v>
      </c>
      <c r="K21" s="60"/>
      <c r="L21" s="60"/>
      <c r="M21" s="61"/>
      <c r="N21" s="61"/>
      <c r="O21" s="61"/>
      <c r="P21" s="62"/>
    </row>
    <row r="22" spans="1:16" x14ac:dyDescent="0.25">
      <c r="A22" s="57">
        <f t="shared" si="3"/>
        <v>45809</v>
      </c>
      <c r="B22" s="58">
        <v>6</v>
      </c>
      <c r="C22" s="54">
        <f t="shared" si="4"/>
        <v>875863.49</v>
      </c>
      <c r="D22" s="59">
        <f t="shared" si="0"/>
        <v>4306.33</v>
      </c>
      <c r="E22" s="59">
        <f t="shared" si="5"/>
        <v>0</v>
      </c>
      <c r="F22" s="59">
        <f t="shared" si="2"/>
        <v>4306.33</v>
      </c>
      <c r="G22" s="59">
        <f t="shared" si="1"/>
        <v>875863.49</v>
      </c>
      <c r="K22" s="60"/>
      <c r="L22" s="60"/>
      <c r="M22" s="61"/>
      <c r="N22" s="61"/>
      <c r="O22" s="61"/>
      <c r="P22" s="62"/>
    </row>
    <row r="23" spans="1:16" x14ac:dyDescent="0.25">
      <c r="A23" s="57">
        <f t="shared" si="3"/>
        <v>45839</v>
      </c>
      <c r="B23" s="58">
        <v>7</v>
      </c>
      <c r="C23" s="54">
        <f t="shared" si="4"/>
        <v>875863.49</v>
      </c>
      <c r="D23" s="59">
        <f t="shared" si="0"/>
        <v>4306.33</v>
      </c>
      <c r="E23" s="59">
        <f t="shared" si="5"/>
        <v>0</v>
      </c>
      <c r="F23" s="59">
        <f t="shared" si="2"/>
        <v>4306.33</v>
      </c>
      <c r="G23" s="59">
        <f t="shared" si="1"/>
        <v>875863.49</v>
      </c>
      <c r="K23" s="60"/>
      <c r="L23" s="60"/>
      <c r="M23" s="61"/>
      <c r="N23" s="61"/>
      <c r="O23" s="61"/>
      <c r="P23" s="62"/>
    </row>
    <row r="24" spans="1:16" x14ac:dyDescent="0.25">
      <c r="A24" s="57">
        <f>EDATE(A23,1)</f>
        <v>45870</v>
      </c>
      <c r="B24" s="58">
        <v>8</v>
      </c>
      <c r="C24" s="54">
        <f t="shared" si="4"/>
        <v>875863.49</v>
      </c>
      <c r="D24" s="59">
        <f t="shared" si="0"/>
        <v>4306.33</v>
      </c>
      <c r="E24" s="59">
        <f t="shared" si="5"/>
        <v>0</v>
      </c>
      <c r="F24" s="59">
        <f t="shared" si="2"/>
        <v>4306.33</v>
      </c>
      <c r="G24" s="59">
        <f t="shared" si="1"/>
        <v>875863.49</v>
      </c>
      <c r="K24" s="60"/>
      <c r="L24" s="60"/>
      <c r="M24" s="61"/>
      <c r="N24" s="61"/>
      <c r="O24" s="61"/>
      <c r="P24" s="62"/>
    </row>
    <row r="25" spans="1:16" x14ac:dyDescent="0.25">
      <c r="A25" s="57">
        <f t="shared" si="3"/>
        <v>45901</v>
      </c>
      <c r="B25" s="58">
        <v>9</v>
      </c>
      <c r="C25" s="54">
        <f t="shared" si="4"/>
        <v>875863.49</v>
      </c>
      <c r="D25" s="59">
        <f t="shared" si="0"/>
        <v>4306.33</v>
      </c>
      <c r="E25" s="59">
        <f t="shared" si="5"/>
        <v>0</v>
      </c>
      <c r="F25" s="59">
        <f t="shared" si="2"/>
        <v>4306.33</v>
      </c>
      <c r="G25" s="59">
        <f t="shared" si="1"/>
        <v>875863.49</v>
      </c>
      <c r="K25" s="60"/>
      <c r="L25" s="60"/>
      <c r="M25" s="61"/>
      <c r="N25" s="61"/>
      <c r="O25" s="61"/>
      <c r="P25" s="62"/>
    </row>
    <row r="26" spans="1:16" x14ac:dyDescent="0.25">
      <c r="A26" s="57">
        <f t="shared" si="3"/>
        <v>45931</v>
      </c>
      <c r="B26" s="58">
        <v>10</v>
      </c>
      <c r="C26" s="54">
        <f t="shared" si="4"/>
        <v>875863.49</v>
      </c>
      <c r="D26" s="59">
        <f t="shared" si="0"/>
        <v>4306.33</v>
      </c>
      <c r="E26" s="59">
        <f t="shared" si="5"/>
        <v>0</v>
      </c>
      <c r="F26" s="59">
        <f t="shared" si="2"/>
        <v>4306.33</v>
      </c>
      <c r="G26" s="59">
        <f t="shared" si="1"/>
        <v>875863.49</v>
      </c>
      <c r="K26" s="60"/>
      <c r="L26" s="60"/>
      <c r="M26" s="61"/>
      <c r="N26" s="61"/>
      <c r="O26" s="61"/>
      <c r="P26" s="62"/>
    </row>
    <row r="27" spans="1:16" x14ac:dyDescent="0.25">
      <c r="A27" s="57">
        <f t="shared" si="3"/>
        <v>45962</v>
      </c>
      <c r="B27" s="58">
        <v>11</v>
      </c>
      <c r="C27" s="54">
        <f t="shared" si="4"/>
        <v>875863.49</v>
      </c>
      <c r="D27" s="59">
        <f t="shared" si="0"/>
        <v>4306.33</v>
      </c>
      <c r="E27" s="59">
        <f t="shared" si="5"/>
        <v>0</v>
      </c>
      <c r="F27" s="59">
        <f t="shared" si="2"/>
        <v>4306.33</v>
      </c>
      <c r="G27" s="59">
        <f t="shared" si="1"/>
        <v>875863.49</v>
      </c>
    </row>
    <row r="28" spans="1:16" x14ac:dyDescent="0.25">
      <c r="A28" s="57">
        <f t="shared" si="3"/>
        <v>45992</v>
      </c>
      <c r="B28" s="58">
        <v>12</v>
      </c>
      <c r="C28" s="54">
        <f t="shared" si="4"/>
        <v>875863.49</v>
      </c>
      <c r="D28" s="59">
        <f t="shared" si="0"/>
        <v>4306.33</v>
      </c>
      <c r="E28" s="59">
        <f t="shared" si="5"/>
        <v>0</v>
      </c>
      <c r="F28" s="59">
        <f t="shared" si="2"/>
        <v>4306.33</v>
      </c>
      <c r="G28" s="59">
        <f t="shared" si="1"/>
        <v>875863.49</v>
      </c>
    </row>
    <row r="29" spans="1:16" x14ac:dyDescent="0.25">
      <c r="A29" s="57">
        <f t="shared" si="3"/>
        <v>46023</v>
      </c>
      <c r="B29" s="58">
        <v>13</v>
      </c>
      <c r="C29" s="54">
        <f t="shared" si="4"/>
        <v>875863.49</v>
      </c>
      <c r="D29" s="59">
        <f t="shared" si="0"/>
        <v>4306.33</v>
      </c>
      <c r="E29" s="59">
        <f t="shared" si="5"/>
        <v>0</v>
      </c>
      <c r="F29" s="59">
        <f t="shared" si="2"/>
        <v>4306.33</v>
      </c>
      <c r="G29" s="59">
        <f t="shared" si="1"/>
        <v>875863.49</v>
      </c>
    </row>
    <row r="30" spans="1:16" x14ac:dyDescent="0.25">
      <c r="A30" s="57">
        <f t="shared" si="3"/>
        <v>46054</v>
      </c>
      <c r="B30" s="58">
        <v>14</v>
      </c>
      <c r="C30" s="54">
        <f t="shared" si="4"/>
        <v>875863.49</v>
      </c>
      <c r="D30" s="59">
        <f t="shared" si="0"/>
        <v>4306.33</v>
      </c>
      <c r="E30" s="59">
        <f t="shared" si="5"/>
        <v>0</v>
      </c>
      <c r="F30" s="59">
        <f t="shared" si="2"/>
        <v>4306.33</v>
      </c>
      <c r="G30" s="59">
        <f t="shared" si="1"/>
        <v>875863.49</v>
      </c>
    </row>
    <row r="31" spans="1:16" x14ac:dyDescent="0.25">
      <c r="A31" s="57">
        <f t="shared" si="3"/>
        <v>46082</v>
      </c>
      <c r="B31" s="58">
        <v>15</v>
      </c>
      <c r="C31" s="54">
        <f t="shared" si="4"/>
        <v>875863.49</v>
      </c>
      <c r="D31" s="59">
        <f t="shared" si="0"/>
        <v>4306.33</v>
      </c>
      <c r="E31" s="59">
        <f t="shared" si="5"/>
        <v>0</v>
      </c>
      <c r="F31" s="59">
        <f t="shared" si="2"/>
        <v>4306.33</v>
      </c>
      <c r="G31" s="59">
        <f t="shared" si="1"/>
        <v>875863.49</v>
      </c>
    </row>
    <row r="32" spans="1:16" x14ac:dyDescent="0.25">
      <c r="A32" s="57">
        <f t="shared" si="3"/>
        <v>46113</v>
      </c>
      <c r="B32" s="58">
        <v>16</v>
      </c>
      <c r="C32" s="54">
        <f t="shared" si="4"/>
        <v>875863.49</v>
      </c>
      <c r="D32" s="59">
        <f t="shared" si="0"/>
        <v>4306.33</v>
      </c>
      <c r="E32" s="59">
        <f t="shared" si="5"/>
        <v>0</v>
      </c>
      <c r="F32" s="59">
        <f t="shared" si="2"/>
        <v>4306.33</v>
      </c>
      <c r="G32" s="59">
        <f t="shared" si="1"/>
        <v>875863.49</v>
      </c>
    </row>
    <row r="33" spans="1:7" x14ac:dyDescent="0.25">
      <c r="A33" s="57">
        <f t="shared" si="3"/>
        <v>46143</v>
      </c>
      <c r="B33" s="58">
        <v>17</v>
      </c>
      <c r="C33" s="54">
        <f t="shared" si="4"/>
        <v>875863.49</v>
      </c>
      <c r="D33" s="59">
        <f t="shared" si="0"/>
        <v>4306.33</v>
      </c>
      <c r="E33" s="59">
        <f t="shared" si="5"/>
        <v>0</v>
      </c>
      <c r="F33" s="59">
        <f t="shared" si="2"/>
        <v>4306.33</v>
      </c>
      <c r="G33" s="59">
        <f t="shared" si="1"/>
        <v>875863.49</v>
      </c>
    </row>
    <row r="34" spans="1:7" x14ac:dyDescent="0.25">
      <c r="A34" s="57">
        <f t="shared" si="3"/>
        <v>46174</v>
      </c>
      <c r="B34" s="58">
        <v>18</v>
      </c>
      <c r="C34" s="54">
        <f t="shared" si="4"/>
        <v>875863.49</v>
      </c>
      <c r="D34" s="59">
        <f t="shared" si="0"/>
        <v>4306.33</v>
      </c>
      <c r="E34" s="59">
        <f t="shared" si="5"/>
        <v>0</v>
      </c>
      <c r="F34" s="59">
        <f t="shared" si="2"/>
        <v>4306.33</v>
      </c>
      <c r="G34" s="59">
        <f t="shared" si="1"/>
        <v>875863.49</v>
      </c>
    </row>
    <row r="35" spans="1:7" x14ac:dyDescent="0.25">
      <c r="A35" s="57">
        <f t="shared" si="3"/>
        <v>46204</v>
      </c>
      <c r="B35" s="58">
        <v>19</v>
      </c>
      <c r="C35" s="54">
        <f t="shared" si="4"/>
        <v>875863.49</v>
      </c>
      <c r="D35" s="59">
        <f t="shared" si="0"/>
        <v>4306.33</v>
      </c>
      <c r="E35" s="59">
        <f t="shared" si="5"/>
        <v>0</v>
      </c>
      <c r="F35" s="59">
        <f t="shared" si="2"/>
        <v>4306.33</v>
      </c>
      <c r="G35" s="59">
        <f t="shared" si="1"/>
        <v>875863.49</v>
      </c>
    </row>
    <row r="36" spans="1:7" x14ac:dyDescent="0.25">
      <c r="A36" s="57">
        <f t="shared" si="3"/>
        <v>46235</v>
      </c>
      <c r="B36" s="58">
        <v>20</v>
      </c>
      <c r="C36" s="54">
        <f t="shared" si="4"/>
        <v>875863.49</v>
      </c>
      <c r="D36" s="59">
        <f t="shared" si="0"/>
        <v>4306.33</v>
      </c>
      <c r="E36" s="59">
        <f t="shared" si="5"/>
        <v>0</v>
      </c>
      <c r="F36" s="59">
        <f t="shared" si="2"/>
        <v>4306.33</v>
      </c>
      <c r="G36" s="59">
        <f t="shared" si="1"/>
        <v>875863.49</v>
      </c>
    </row>
    <row r="37" spans="1:7" x14ac:dyDescent="0.25">
      <c r="A37" s="57">
        <f t="shared" si="3"/>
        <v>46266</v>
      </c>
      <c r="B37" s="58">
        <v>21</v>
      </c>
      <c r="C37" s="54">
        <f t="shared" si="4"/>
        <v>875863.49</v>
      </c>
      <c r="D37" s="59">
        <f t="shared" si="0"/>
        <v>4306.33</v>
      </c>
      <c r="E37" s="59">
        <f t="shared" si="5"/>
        <v>0</v>
      </c>
      <c r="F37" s="59">
        <f t="shared" si="2"/>
        <v>4306.33</v>
      </c>
      <c r="G37" s="59">
        <f t="shared" si="1"/>
        <v>875863.49</v>
      </c>
    </row>
    <row r="38" spans="1:7" x14ac:dyDescent="0.25">
      <c r="A38" s="57">
        <f t="shared" si="3"/>
        <v>46296</v>
      </c>
      <c r="B38" s="58">
        <v>22</v>
      </c>
      <c r="C38" s="54">
        <f t="shared" si="4"/>
        <v>875863.49</v>
      </c>
      <c r="D38" s="59">
        <f t="shared" si="0"/>
        <v>4306.33</v>
      </c>
      <c r="E38" s="59">
        <f t="shared" si="5"/>
        <v>0</v>
      </c>
      <c r="F38" s="59">
        <f t="shared" si="2"/>
        <v>4306.33</v>
      </c>
      <c r="G38" s="59">
        <f t="shared" si="1"/>
        <v>875863.49</v>
      </c>
    </row>
    <row r="39" spans="1:7" x14ac:dyDescent="0.25">
      <c r="A39" s="57">
        <f t="shared" si="3"/>
        <v>46327</v>
      </c>
      <c r="B39" s="58">
        <v>23</v>
      </c>
      <c r="C39" s="54">
        <f t="shared" si="4"/>
        <v>875863.49</v>
      </c>
      <c r="D39" s="59">
        <f t="shared" si="0"/>
        <v>4306.33</v>
      </c>
      <c r="E39" s="59">
        <f t="shared" si="5"/>
        <v>0</v>
      </c>
      <c r="F39" s="59">
        <f t="shared" si="2"/>
        <v>4306.33</v>
      </c>
      <c r="G39" s="59">
        <f t="shared" si="1"/>
        <v>875863.49</v>
      </c>
    </row>
    <row r="40" spans="1:7" x14ac:dyDescent="0.25">
      <c r="A40" s="57">
        <f t="shared" si="3"/>
        <v>46357</v>
      </c>
      <c r="B40" s="58">
        <v>24</v>
      </c>
      <c r="C40" s="54">
        <f t="shared" si="4"/>
        <v>875863.49</v>
      </c>
      <c r="D40" s="59">
        <f t="shared" si="0"/>
        <v>4306.33</v>
      </c>
      <c r="E40" s="59">
        <f t="shared" si="5"/>
        <v>0</v>
      </c>
      <c r="F40" s="59">
        <f t="shared" si="2"/>
        <v>4306.33</v>
      </c>
      <c r="G40" s="59">
        <f t="shared" si="1"/>
        <v>875863.49</v>
      </c>
    </row>
    <row r="41" spans="1:7" x14ac:dyDescent="0.25">
      <c r="A41" s="57">
        <f t="shared" si="3"/>
        <v>46388</v>
      </c>
      <c r="B41" s="58">
        <v>25</v>
      </c>
      <c r="C41" s="54">
        <f t="shared" si="4"/>
        <v>875863.49</v>
      </c>
      <c r="D41" s="59">
        <f t="shared" si="0"/>
        <v>4306.33</v>
      </c>
      <c r="E41" s="59">
        <f t="shared" si="5"/>
        <v>0</v>
      </c>
      <c r="F41" s="59">
        <f t="shared" si="2"/>
        <v>4306.33</v>
      </c>
      <c r="G41" s="59">
        <f t="shared" si="1"/>
        <v>875863.49</v>
      </c>
    </row>
    <row r="42" spans="1:7" x14ac:dyDescent="0.25">
      <c r="A42" s="57">
        <f t="shared" si="3"/>
        <v>46419</v>
      </c>
      <c r="B42" s="58">
        <v>26</v>
      </c>
      <c r="C42" s="54">
        <f t="shared" si="4"/>
        <v>875863.49</v>
      </c>
      <c r="D42" s="59">
        <f t="shared" si="0"/>
        <v>4306.33</v>
      </c>
      <c r="E42" s="59">
        <f t="shared" si="5"/>
        <v>0</v>
      </c>
      <c r="F42" s="59">
        <f t="shared" si="2"/>
        <v>4306.33</v>
      </c>
      <c r="G42" s="59">
        <f t="shared" si="1"/>
        <v>875863.49</v>
      </c>
    </row>
    <row r="43" spans="1:7" x14ac:dyDescent="0.25">
      <c r="A43" s="57">
        <f t="shared" si="3"/>
        <v>46447</v>
      </c>
      <c r="B43" s="58">
        <v>27</v>
      </c>
      <c r="C43" s="54">
        <f t="shared" si="4"/>
        <v>875863.49</v>
      </c>
      <c r="D43" s="59">
        <f t="shared" si="0"/>
        <v>4306.33</v>
      </c>
      <c r="E43" s="59">
        <f t="shared" si="5"/>
        <v>0</v>
      </c>
      <c r="F43" s="59">
        <f t="shared" si="2"/>
        <v>4306.33</v>
      </c>
      <c r="G43" s="59">
        <f t="shared" si="1"/>
        <v>875863.49</v>
      </c>
    </row>
    <row r="44" spans="1:7" x14ac:dyDescent="0.25">
      <c r="A44" s="57">
        <f t="shared" si="3"/>
        <v>46478</v>
      </c>
      <c r="B44" s="58">
        <v>28</v>
      </c>
      <c r="C44" s="54">
        <f t="shared" si="4"/>
        <v>875863.49</v>
      </c>
      <c r="D44" s="59">
        <f t="shared" si="0"/>
        <v>4306.33</v>
      </c>
      <c r="E44" s="59">
        <f t="shared" si="5"/>
        <v>0</v>
      </c>
      <c r="F44" s="59">
        <f t="shared" si="2"/>
        <v>4306.33</v>
      </c>
      <c r="G44" s="59">
        <f t="shared" si="1"/>
        <v>875863.49</v>
      </c>
    </row>
    <row r="45" spans="1:7" x14ac:dyDescent="0.25">
      <c r="A45" s="57">
        <f t="shared" si="3"/>
        <v>46508</v>
      </c>
      <c r="B45" s="58">
        <v>29</v>
      </c>
      <c r="C45" s="54">
        <f t="shared" si="4"/>
        <v>875863.49</v>
      </c>
      <c r="D45" s="59">
        <f t="shared" si="0"/>
        <v>4306.33</v>
      </c>
      <c r="E45" s="59">
        <f t="shared" si="5"/>
        <v>0</v>
      </c>
      <c r="F45" s="59">
        <f t="shared" si="2"/>
        <v>4306.33</v>
      </c>
      <c r="G45" s="59">
        <f t="shared" si="1"/>
        <v>875863.49</v>
      </c>
    </row>
    <row r="46" spans="1:7" x14ac:dyDescent="0.25">
      <c r="A46" s="57">
        <f t="shared" si="3"/>
        <v>46539</v>
      </c>
      <c r="B46" s="58">
        <v>30</v>
      </c>
      <c r="C46" s="54">
        <f t="shared" si="4"/>
        <v>875863.49</v>
      </c>
      <c r="D46" s="59">
        <f t="shared" si="0"/>
        <v>4306.33</v>
      </c>
      <c r="E46" s="59">
        <f t="shared" si="5"/>
        <v>0</v>
      </c>
      <c r="F46" s="59">
        <f t="shared" si="2"/>
        <v>4306.33</v>
      </c>
      <c r="G46" s="59">
        <f t="shared" si="1"/>
        <v>875863.49</v>
      </c>
    </row>
    <row r="47" spans="1:7" x14ac:dyDescent="0.25">
      <c r="A47" s="57">
        <f t="shared" si="3"/>
        <v>46569</v>
      </c>
      <c r="B47" s="58">
        <v>31</v>
      </c>
      <c r="C47" s="54">
        <f t="shared" si="4"/>
        <v>875863.49</v>
      </c>
      <c r="D47" s="59">
        <f t="shared" si="0"/>
        <v>4306.33</v>
      </c>
      <c r="E47" s="59">
        <f t="shared" si="5"/>
        <v>0</v>
      </c>
      <c r="F47" s="59">
        <f t="shared" si="2"/>
        <v>4306.33</v>
      </c>
      <c r="G47" s="59">
        <f t="shared" si="1"/>
        <v>875863.49</v>
      </c>
    </row>
    <row r="48" spans="1:7" x14ac:dyDescent="0.25">
      <c r="A48" s="57">
        <f t="shared" si="3"/>
        <v>46600</v>
      </c>
      <c r="B48" s="58">
        <v>32</v>
      </c>
      <c r="C48" s="54">
        <f t="shared" si="4"/>
        <v>875863.49</v>
      </c>
      <c r="D48" s="59">
        <f t="shared" si="0"/>
        <v>4306.33</v>
      </c>
      <c r="E48" s="59">
        <f t="shared" si="5"/>
        <v>0</v>
      </c>
      <c r="F48" s="59">
        <f t="shared" si="2"/>
        <v>4306.33</v>
      </c>
      <c r="G48" s="59">
        <f t="shared" si="1"/>
        <v>875863.49</v>
      </c>
    </row>
    <row r="49" spans="1:7" x14ac:dyDescent="0.25">
      <c r="A49" s="57">
        <f t="shared" si="3"/>
        <v>46631</v>
      </c>
      <c r="B49" s="58">
        <v>33</v>
      </c>
      <c r="C49" s="54">
        <f t="shared" si="4"/>
        <v>875863.49</v>
      </c>
      <c r="D49" s="59">
        <f t="shared" si="0"/>
        <v>4306.33</v>
      </c>
      <c r="E49" s="59">
        <f t="shared" si="5"/>
        <v>0</v>
      </c>
      <c r="F49" s="59">
        <f t="shared" si="2"/>
        <v>4306.33</v>
      </c>
      <c r="G49" s="59">
        <f t="shared" si="1"/>
        <v>875863.49</v>
      </c>
    </row>
    <row r="50" spans="1:7" x14ac:dyDescent="0.25">
      <c r="A50" s="57">
        <f t="shared" si="3"/>
        <v>46661</v>
      </c>
      <c r="B50" s="58">
        <v>34</v>
      </c>
      <c r="C50" s="54">
        <f t="shared" si="4"/>
        <v>875863.49</v>
      </c>
      <c r="D50" s="59">
        <f t="shared" si="0"/>
        <v>4306.33</v>
      </c>
      <c r="E50" s="59">
        <f t="shared" si="5"/>
        <v>0</v>
      </c>
      <c r="F50" s="59">
        <f t="shared" si="2"/>
        <v>4306.33</v>
      </c>
      <c r="G50" s="59">
        <f t="shared" si="1"/>
        <v>875863.49</v>
      </c>
    </row>
    <row r="51" spans="1:7" x14ac:dyDescent="0.25">
      <c r="A51" s="57">
        <f t="shared" si="3"/>
        <v>46692</v>
      </c>
      <c r="B51" s="58">
        <v>35</v>
      </c>
      <c r="C51" s="54">
        <f t="shared" si="4"/>
        <v>875863.49</v>
      </c>
      <c r="D51" s="59">
        <f t="shared" si="0"/>
        <v>4306.33</v>
      </c>
      <c r="E51" s="59">
        <f t="shared" si="5"/>
        <v>0</v>
      </c>
      <c r="F51" s="59">
        <f t="shared" si="2"/>
        <v>4306.33</v>
      </c>
      <c r="G51" s="59">
        <f t="shared" si="1"/>
        <v>875863.49</v>
      </c>
    </row>
    <row r="52" spans="1:7" x14ac:dyDescent="0.25">
      <c r="A52" s="57">
        <f t="shared" si="3"/>
        <v>46722</v>
      </c>
      <c r="B52" s="58">
        <v>36</v>
      </c>
      <c r="C52" s="54">
        <f t="shared" si="4"/>
        <v>875863.49</v>
      </c>
      <c r="D52" s="59">
        <f t="shared" si="0"/>
        <v>4306.33</v>
      </c>
      <c r="E52" s="59">
        <f t="shared" si="5"/>
        <v>0</v>
      </c>
      <c r="F52" s="59">
        <f t="shared" si="2"/>
        <v>4306.33</v>
      </c>
      <c r="G52" s="59">
        <f t="shared" si="1"/>
        <v>875863.49</v>
      </c>
    </row>
    <row r="53" spans="1:7" x14ac:dyDescent="0.25">
      <c r="A53" s="57">
        <f t="shared" si="3"/>
        <v>46753</v>
      </c>
      <c r="B53" s="58">
        <v>37</v>
      </c>
      <c r="C53" s="54">
        <f t="shared" si="4"/>
        <v>875863.49</v>
      </c>
      <c r="D53" s="59">
        <f t="shared" si="0"/>
        <v>4306.33</v>
      </c>
      <c r="E53" s="59">
        <f t="shared" si="5"/>
        <v>0</v>
      </c>
      <c r="F53" s="59">
        <f t="shared" si="2"/>
        <v>4306.33</v>
      </c>
      <c r="G53" s="59">
        <f t="shared" si="1"/>
        <v>875863.49</v>
      </c>
    </row>
    <row r="54" spans="1:7" x14ac:dyDescent="0.25">
      <c r="A54" s="57">
        <f t="shared" si="3"/>
        <v>46784</v>
      </c>
      <c r="B54" s="58">
        <v>38</v>
      </c>
      <c r="C54" s="54">
        <f t="shared" si="4"/>
        <v>875863.49</v>
      </c>
      <c r="D54" s="59">
        <f t="shared" si="0"/>
        <v>4306.33</v>
      </c>
      <c r="E54" s="59">
        <f t="shared" si="5"/>
        <v>0</v>
      </c>
      <c r="F54" s="59">
        <f t="shared" si="2"/>
        <v>4306.33</v>
      </c>
      <c r="G54" s="59">
        <f t="shared" si="1"/>
        <v>875863.49</v>
      </c>
    </row>
    <row r="55" spans="1:7" x14ac:dyDescent="0.25">
      <c r="A55" s="57">
        <f t="shared" si="3"/>
        <v>46813</v>
      </c>
      <c r="B55" s="58">
        <v>39</v>
      </c>
      <c r="C55" s="54">
        <f t="shared" si="4"/>
        <v>875863.49</v>
      </c>
      <c r="D55" s="59">
        <f t="shared" si="0"/>
        <v>4306.33</v>
      </c>
      <c r="E55" s="59">
        <f t="shared" si="5"/>
        <v>0</v>
      </c>
      <c r="F55" s="59">
        <f t="shared" si="2"/>
        <v>4306.33</v>
      </c>
      <c r="G55" s="59">
        <f t="shared" si="1"/>
        <v>875863.49</v>
      </c>
    </row>
    <row r="56" spans="1:7" x14ac:dyDescent="0.25">
      <c r="A56" s="57">
        <f t="shared" si="3"/>
        <v>46844</v>
      </c>
      <c r="B56" s="58">
        <v>40</v>
      </c>
      <c r="C56" s="54">
        <f t="shared" si="4"/>
        <v>875863.49</v>
      </c>
      <c r="D56" s="59">
        <f t="shared" si="0"/>
        <v>4306.33</v>
      </c>
      <c r="E56" s="59">
        <f t="shared" si="5"/>
        <v>0</v>
      </c>
      <c r="F56" s="59">
        <f t="shared" si="2"/>
        <v>4306.33</v>
      </c>
      <c r="G56" s="59">
        <f t="shared" si="1"/>
        <v>875863.49</v>
      </c>
    </row>
    <row r="57" spans="1:7" x14ac:dyDescent="0.25">
      <c r="A57" s="57">
        <f t="shared" si="3"/>
        <v>46874</v>
      </c>
      <c r="B57" s="58">
        <v>41</v>
      </c>
      <c r="C57" s="54">
        <f t="shared" si="4"/>
        <v>875863.49</v>
      </c>
      <c r="D57" s="59">
        <f t="shared" si="0"/>
        <v>4306.33</v>
      </c>
      <c r="E57" s="59">
        <f t="shared" si="5"/>
        <v>0</v>
      </c>
      <c r="F57" s="59">
        <f t="shared" si="2"/>
        <v>4306.33</v>
      </c>
      <c r="G57" s="59">
        <f t="shared" si="1"/>
        <v>875863.49</v>
      </c>
    </row>
    <row r="58" spans="1:7" x14ac:dyDescent="0.25">
      <c r="A58" s="57">
        <f t="shared" si="3"/>
        <v>46905</v>
      </c>
      <c r="B58" s="58">
        <v>42</v>
      </c>
      <c r="C58" s="54">
        <f t="shared" si="4"/>
        <v>875863.49</v>
      </c>
      <c r="D58" s="59">
        <f t="shared" si="0"/>
        <v>4306.33</v>
      </c>
      <c r="E58" s="59">
        <f t="shared" si="5"/>
        <v>0</v>
      </c>
      <c r="F58" s="59">
        <f t="shared" si="2"/>
        <v>4306.33</v>
      </c>
      <c r="G58" s="59">
        <f t="shared" si="1"/>
        <v>875863.49</v>
      </c>
    </row>
    <row r="59" spans="1:7" x14ac:dyDescent="0.25">
      <c r="A59" s="57">
        <f t="shared" si="3"/>
        <v>46935</v>
      </c>
      <c r="B59" s="58">
        <v>43</v>
      </c>
      <c r="C59" s="54">
        <f t="shared" si="4"/>
        <v>875863.49</v>
      </c>
      <c r="D59" s="59">
        <f t="shared" si="0"/>
        <v>4306.33</v>
      </c>
      <c r="E59" s="59">
        <f t="shared" si="5"/>
        <v>0</v>
      </c>
      <c r="F59" s="59">
        <f t="shared" si="2"/>
        <v>4306.33</v>
      </c>
      <c r="G59" s="59">
        <f t="shared" si="1"/>
        <v>875863.49</v>
      </c>
    </row>
    <row r="60" spans="1:7" x14ac:dyDescent="0.25">
      <c r="A60" s="57">
        <f t="shared" si="3"/>
        <v>46966</v>
      </c>
      <c r="B60" s="58">
        <v>44</v>
      </c>
      <c r="C60" s="54">
        <f t="shared" si="4"/>
        <v>875863.49</v>
      </c>
      <c r="D60" s="59">
        <f t="shared" si="0"/>
        <v>4306.33</v>
      </c>
      <c r="E60" s="59">
        <f t="shared" si="5"/>
        <v>0</v>
      </c>
      <c r="F60" s="59">
        <f t="shared" si="2"/>
        <v>4306.33</v>
      </c>
      <c r="G60" s="59">
        <f t="shared" si="1"/>
        <v>875863.49</v>
      </c>
    </row>
    <row r="61" spans="1:7" x14ac:dyDescent="0.25">
      <c r="A61" s="57">
        <f t="shared" si="3"/>
        <v>46997</v>
      </c>
      <c r="B61" s="58">
        <v>45</v>
      </c>
      <c r="C61" s="54">
        <f t="shared" si="4"/>
        <v>875863.49</v>
      </c>
      <c r="D61" s="59">
        <f t="shared" si="0"/>
        <v>4306.33</v>
      </c>
      <c r="E61" s="59">
        <f t="shared" si="5"/>
        <v>0</v>
      </c>
      <c r="F61" s="59">
        <f t="shared" si="2"/>
        <v>4306.33</v>
      </c>
      <c r="G61" s="59">
        <f t="shared" si="1"/>
        <v>875863.49</v>
      </c>
    </row>
    <row r="62" spans="1:7" x14ac:dyDescent="0.25">
      <c r="A62" s="57">
        <f t="shared" si="3"/>
        <v>47027</v>
      </c>
      <c r="B62" s="58">
        <v>46</v>
      </c>
      <c r="C62" s="54">
        <f t="shared" si="4"/>
        <v>875863.49</v>
      </c>
      <c r="D62" s="59">
        <f t="shared" si="0"/>
        <v>4306.33</v>
      </c>
      <c r="E62" s="59">
        <f t="shared" si="5"/>
        <v>0</v>
      </c>
      <c r="F62" s="59">
        <f t="shared" si="2"/>
        <v>4306.33</v>
      </c>
      <c r="G62" s="59">
        <f t="shared" si="1"/>
        <v>875863.49</v>
      </c>
    </row>
    <row r="63" spans="1:7" x14ac:dyDescent="0.25">
      <c r="A63" s="57">
        <f t="shared" si="3"/>
        <v>47058</v>
      </c>
      <c r="B63" s="58">
        <v>47</v>
      </c>
      <c r="C63" s="54">
        <f t="shared" si="4"/>
        <v>875863.49</v>
      </c>
      <c r="D63" s="59">
        <f t="shared" si="0"/>
        <v>4306.33</v>
      </c>
      <c r="E63" s="59">
        <f t="shared" si="5"/>
        <v>0</v>
      </c>
      <c r="F63" s="59">
        <f t="shared" si="2"/>
        <v>4306.33</v>
      </c>
      <c r="G63" s="59">
        <f t="shared" si="1"/>
        <v>875863.49</v>
      </c>
    </row>
    <row r="64" spans="1:7" x14ac:dyDescent="0.25">
      <c r="A64" s="57">
        <f t="shared" si="3"/>
        <v>47088</v>
      </c>
      <c r="B64" s="58">
        <v>48</v>
      </c>
      <c r="C64" s="54">
        <f t="shared" si="4"/>
        <v>875863.49</v>
      </c>
      <c r="D64" s="59">
        <f t="shared" si="0"/>
        <v>4306.33</v>
      </c>
      <c r="E64" s="59">
        <f t="shared" si="5"/>
        <v>0</v>
      </c>
      <c r="F64" s="59">
        <f t="shared" si="2"/>
        <v>4306.33</v>
      </c>
      <c r="G64" s="59">
        <f t="shared" si="1"/>
        <v>875863.49</v>
      </c>
    </row>
    <row r="65" spans="1:7" x14ac:dyDescent="0.25">
      <c r="A65" s="57">
        <f t="shared" si="3"/>
        <v>47119</v>
      </c>
      <c r="B65" s="58">
        <v>49</v>
      </c>
      <c r="C65" s="54">
        <f t="shared" si="4"/>
        <v>875863.49</v>
      </c>
      <c r="D65" s="59">
        <f t="shared" si="0"/>
        <v>4306.33</v>
      </c>
      <c r="E65" s="59">
        <f t="shared" si="5"/>
        <v>0</v>
      </c>
      <c r="F65" s="59">
        <f t="shared" si="2"/>
        <v>4306.33</v>
      </c>
      <c r="G65" s="59">
        <f t="shared" si="1"/>
        <v>875863.49</v>
      </c>
    </row>
    <row r="66" spans="1:7" x14ac:dyDescent="0.25">
      <c r="A66" s="57">
        <f t="shared" si="3"/>
        <v>47150</v>
      </c>
      <c r="B66" s="58">
        <v>50</v>
      </c>
      <c r="C66" s="54">
        <f t="shared" si="4"/>
        <v>875863.49</v>
      </c>
      <c r="D66" s="59">
        <f t="shared" si="0"/>
        <v>4306.33</v>
      </c>
      <c r="E66" s="59">
        <f t="shared" si="5"/>
        <v>0</v>
      </c>
      <c r="F66" s="59">
        <f t="shared" si="2"/>
        <v>4306.33</v>
      </c>
      <c r="G66" s="59">
        <f t="shared" si="1"/>
        <v>875863.49</v>
      </c>
    </row>
    <row r="67" spans="1:7" x14ac:dyDescent="0.25">
      <c r="A67" s="57">
        <f t="shared" si="3"/>
        <v>47178</v>
      </c>
      <c r="B67" s="58">
        <v>51</v>
      </c>
      <c r="C67" s="54">
        <f t="shared" si="4"/>
        <v>875863.49</v>
      </c>
      <c r="D67" s="59">
        <f t="shared" si="0"/>
        <v>4306.33</v>
      </c>
      <c r="E67" s="59">
        <f t="shared" si="5"/>
        <v>0</v>
      </c>
      <c r="F67" s="59">
        <f t="shared" si="2"/>
        <v>4306.33</v>
      </c>
      <c r="G67" s="59">
        <f t="shared" si="1"/>
        <v>875863.49</v>
      </c>
    </row>
    <row r="68" spans="1:7" x14ac:dyDescent="0.25">
      <c r="A68" s="57">
        <f t="shared" si="3"/>
        <v>47209</v>
      </c>
      <c r="B68" s="58">
        <v>52</v>
      </c>
      <c r="C68" s="54">
        <f t="shared" si="4"/>
        <v>875863.49</v>
      </c>
      <c r="D68" s="59">
        <f t="shared" si="0"/>
        <v>4306.33</v>
      </c>
      <c r="E68" s="59">
        <f t="shared" si="5"/>
        <v>0</v>
      </c>
      <c r="F68" s="59">
        <f t="shared" si="2"/>
        <v>4306.33</v>
      </c>
      <c r="G68" s="59">
        <f t="shared" si="1"/>
        <v>875863.49</v>
      </c>
    </row>
    <row r="69" spans="1:7" x14ac:dyDescent="0.25">
      <c r="A69" s="57">
        <f t="shared" si="3"/>
        <v>47239</v>
      </c>
      <c r="B69" s="58">
        <v>53</v>
      </c>
      <c r="C69" s="54">
        <f t="shared" si="4"/>
        <v>875863.49</v>
      </c>
      <c r="D69" s="59">
        <f t="shared" si="0"/>
        <v>4306.33</v>
      </c>
      <c r="E69" s="59">
        <f t="shared" si="5"/>
        <v>0</v>
      </c>
      <c r="F69" s="59">
        <f t="shared" si="2"/>
        <v>4306.33</v>
      </c>
      <c r="G69" s="59">
        <f t="shared" si="1"/>
        <v>875863.49</v>
      </c>
    </row>
    <row r="70" spans="1:7" x14ac:dyDescent="0.25">
      <c r="A70" s="57">
        <f t="shared" si="3"/>
        <v>47270</v>
      </c>
      <c r="B70" s="58">
        <v>54</v>
      </c>
      <c r="C70" s="54">
        <f t="shared" si="4"/>
        <v>875863.49</v>
      </c>
      <c r="D70" s="59">
        <f t="shared" si="0"/>
        <v>4306.33</v>
      </c>
      <c r="E70" s="59">
        <f t="shared" si="5"/>
        <v>0</v>
      </c>
      <c r="F70" s="59">
        <f t="shared" si="2"/>
        <v>4306.33</v>
      </c>
      <c r="G70" s="59">
        <f t="shared" si="1"/>
        <v>875863.49</v>
      </c>
    </row>
    <row r="71" spans="1:7" x14ac:dyDescent="0.25">
      <c r="A71" s="57">
        <f t="shared" si="3"/>
        <v>47300</v>
      </c>
      <c r="B71" s="58">
        <v>55</v>
      </c>
      <c r="C71" s="54">
        <f t="shared" si="4"/>
        <v>875863.49</v>
      </c>
      <c r="D71" s="59">
        <f t="shared" si="0"/>
        <v>4306.33</v>
      </c>
      <c r="E71" s="59">
        <f t="shared" si="5"/>
        <v>0</v>
      </c>
      <c r="F71" s="59">
        <f t="shared" si="2"/>
        <v>4306.33</v>
      </c>
      <c r="G71" s="59">
        <f t="shared" si="1"/>
        <v>875863.49</v>
      </c>
    </row>
    <row r="72" spans="1:7" x14ac:dyDescent="0.25">
      <c r="A72" s="57">
        <f t="shared" si="3"/>
        <v>47331</v>
      </c>
      <c r="B72" s="58">
        <v>56</v>
      </c>
      <c r="C72" s="54">
        <f t="shared" si="4"/>
        <v>875863.49</v>
      </c>
      <c r="D72" s="59">
        <f t="shared" si="0"/>
        <v>4306.33</v>
      </c>
      <c r="E72" s="59">
        <f t="shared" si="5"/>
        <v>0</v>
      </c>
      <c r="F72" s="59">
        <f t="shared" si="2"/>
        <v>4306.33</v>
      </c>
      <c r="G72" s="59">
        <f t="shared" si="1"/>
        <v>875863.49</v>
      </c>
    </row>
    <row r="73" spans="1:7" x14ac:dyDescent="0.25">
      <c r="A73" s="57">
        <f t="shared" si="3"/>
        <v>47362</v>
      </c>
      <c r="B73" s="58">
        <v>57</v>
      </c>
      <c r="C73" s="54">
        <f t="shared" si="4"/>
        <v>875863.49</v>
      </c>
      <c r="D73" s="59">
        <f t="shared" si="0"/>
        <v>4306.33</v>
      </c>
      <c r="E73" s="59">
        <f t="shared" si="5"/>
        <v>0</v>
      </c>
      <c r="F73" s="59">
        <f t="shared" si="2"/>
        <v>4306.33</v>
      </c>
      <c r="G73" s="59">
        <f t="shared" si="1"/>
        <v>875863.49</v>
      </c>
    </row>
    <row r="74" spans="1:7" x14ac:dyDescent="0.25">
      <c r="A74" s="57">
        <f t="shared" si="3"/>
        <v>47392</v>
      </c>
      <c r="B74" s="58">
        <v>58</v>
      </c>
      <c r="C74" s="54">
        <f t="shared" si="4"/>
        <v>875863.49</v>
      </c>
      <c r="D74" s="59">
        <f t="shared" si="0"/>
        <v>4306.33</v>
      </c>
      <c r="E74" s="59">
        <f t="shared" si="5"/>
        <v>0</v>
      </c>
      <c r="F74" s="59">
        <f t="shared" si="2"/>
        <v>4306.33</v>
      </c>
      <c r="G74" s="59">
        <f t="shared" si="1"/>
        <v>875863.49</v>
      </c>
    </row>
    <row r="75" spans="1:7" x14ac:dyDescent="0.25">
      <c r="A75" s="57">
        <f t="shared" si="3"/>
        <v>47423</v>
      </c>
      <c r="B75" s="58">
        <v>59</v>
      </c>
      <c r="C75" s="54">
        <f t="shared" si="4"/>
        <v>875863.49</v>
      </c>
      <c r="D75" s="59">
        <f t="shared" si="0"/>
        <v>4306.33</v>
      </c>
      <c r="E75" s="59">
        <f t="shared" si="5"/>
        <v>0</v>
      </c>
      <c r="F75" s="59">
        <f t="shared" si="2"/>
        <v>4306.33</v>
      </c>
      <c r="G75" s="59">
        <f t="shared" si="1"/>
        <v>875863.49</v>
      </c>
    </row>
    <row r="76" spans="1:7" x14ac:dyDescent="0.25">
      <c r="A76" s="57">
        <f t="shared" si="3"/>
        <v>47453</v>
      </c>
      <c r="B76" s="58">
        <v>60</v>
      </c>
      <c r="C76" s="54">
        <f>G75</f>
        <v>875863.49</v>
      </c>
      <c r="D76" s="59">
        <f>ROUND(C76*$E$13/12,2)</f>
        <v>4306.33</v>
      </c>
      <c r="E76" s="59">
        <f>F76-D76</f>
        <v>0</v>
      </c>
      <c r="F76" s="59">
        <f t="shared" si="2"/>
        <v>4306.33</v>
      </c>
      <c r="G76" s="59">
        <f>C76-E76</f>
        <v>875863.49</v>
      </c>
    </row>
    <row r="77" spans="1:7" x14ac:dyDescent="0.25">
      <c r="A77" s="57">
        <f t="shared" si="3"/>
        <v>47484</v>
      </c>
      <c r="B77" s="58">
        <v>61</v>
      </c>
      <c r="C77" s="54">
        <f t="shared" ref="C77:C134" si="6">G76</f>
        <v>875863.49</v>
      </c>
      <c r="D77" s="59">
        <f t="shared" ref="D77:D136" si="7">ROUND(C77*$E$13/12,2)</f>
        <v>4306.33</v>
      </c>
      <c r="E77" s="59">
        <f t="shared" ref="E77:E136" si="8">F77-D77</f>
        <v>0</v>
      </c>
      <c r="F77" s="59">
        <f t="shared" si="2"/>
        <v>4306.33</v>
      </c>
      <c r="G77" s="59">
        <f t="shared" ref="G77:G134" si="9">C77-E77</f>
        <v>875863.49</v>
      </c>
    </row>
    <row r="78" spans="1:7" x14ac:dyDescent="0.25">
      <c r="A78" s="57">
        <f t="shared" si="3"/>
        <v>47515</v>
      </c>
      <c r="B78" s="58">
        <v>62</v>
      </c>
      <c r="C78" s="54">
        <f t="shared" si="6"/>
        <v>875863.49</v>
      </c>
      <c r="D78" s="59">
        <f t="shared" si="7"/>
        <v>4306.33</v>
      </c>
      <c r="E78" s="59">
        <f t="shared" si="8"/>
        <v>0</v>
      </c>
      <c r="F78" s="59">
        <f t="shared" si="2"/>
        <v>4306.33</v>
      </c>
      <c r="G78" s="59">
        <f t="shared" si="9"/>
        <v>875863.49</v>
      </c>
    </row>
    <row r="79" spans="1:7" x14ac:dyDescent="0.25">
      <c r="A79" s="57">
        <f t="shared" si="3"/>
        <v>47543</v>
      </c>
      <c r="B79" s="58">
        <v>63</v>
      </c>
      <c r="C79" s="54">
        <f t="shared" si="6"/>
        <v>875863.49</v>
      </c>
      <c r="D79" s="59">
        <f t="shared" si="7"/>
        <v>4306.33</v>
      </c>
      <c r="E79" s="59">
        <f t="shared" si="8"/>
        <v>0</v>
      </c>
      <c r="F79" s="59">
        <f t="shared" si="2"/>
        <v>4306.33</v>
      </c>
      <c r="G79" s="59">
        <f t="shared" si="9"/>
        <v>875863.49</v>
      </c>
    </row>
    <row r="80" spans="1:7" x14ac:dyDescent="0.25">
      <c r="A80" s="57">
        <f t="shared" si="3"/>
        <v>47574</v>
      </c>
      <c r="B80" s="58">
        <v>64</v>
      </c>
      <c r="C80" s="54">
        <f t="shared" si="6"/>
        <v>875863.49</v>
      </c>
      <c r="D80" s="59">
        <f t="shared" si="7"/>
        <v>4306.33</v>
      </c>
      <c r="E80" s="59">
        <f t="shared" si="8"/>
        <v>0</v>
      </c>
      <c r="F80" s="59">
        <f t="shared" si="2"/>
        <v>4306.33</v>
      </c>
      <c r="G80" s="59">
        <f t="shared" si="9"/>
        <v>875863.49</v>
      </c>
    </row>
    <row r="81" spans="1:7" x14ac:dyDescent="0.25">
      <c r="A81" s="57">
        <f t="shared" si="3"/>
        <v>47604</v>
      </c>
      <c r="B81" s="58">
        <v>65</v>
      </c>
      <c r="C81" s="54">
        <f t="shared" si="6"/>
        <v>875863.49</v>
      </c>
      <c r="D81" s="59">
        <f t="shared" si="7"/>
        <v>4306.33</v>
      </c>
      <c r="E81" s="59">
        <f t="shared" si="8"/>
        <v>0</v>
      </c>
      <c r="F81" s="59">
        <f t="shared" si="2"/>
        <v>4306.33</v>
      </c>
      <c r="G81" s="59">
        <f t="shared" si="9"/>
        <v>875863.49</v>
      </c>
    </row>
    <row r="82" spans="1:7" x14ac:dyDescent="0.25">
      <c r="A82" s="57">
        <f t="shared" si="3"/>
        <v>47635</v>
      </c>
      <c r="B82" s="58">
        <v>66</v>
      </c>
      <c r="C82" s="54">
        <f t="shared" si="6"/>
        <v>875863.49</v>
      </c>
      <c r="D82" s="59">
        <f t="shared" si="7"/>
        <v>4306.33</v>
      </c>
      <c r="E82" s="59">
        <f t="shared" si="8"/>
        <v>0</v>
      </c>
      <c r="F82" s="59">
        <f t="shared" si="2"/>
        <v>4306.33</v>
      </c>
      <c r="G82" s="59">
        <f t="shared" si="9"/>
        <v>875863.49</v>
      </c>
    </row>
    <row r="83" spans="1:7" x14ac:dyDescent="0.25">
      <c r="A83" s="57">
        <f t="shared" si="3"/>
        <v>47665</v>
      </c>
      <c r="B83" s="58">
        <v>67</v>
      </c>
      <c r="C83" s="54">
        <f t="shared" si="6"/>
        <v>875863.49</v>
      </c>
      <c r="D83" s="59">
        <f t="shared" si="7"/>
        <v>4306.33</v>
      </c>
      <c r="E83" s="59">
        <f t="shared" si="8"/>
        <v>0</v>
      </c>
      <c r="F83" s="59">
        <f t="shared" ref="F83:F136" si="10">F82</f>
        <v>4306.33</v>
      </c>
      <c r="G83" s="59">
        <f t="shared" si="9"/>
        <v>875863.49</v>
      </c>
    </row>
    <row r="84" spans="1:7" x14ac:dyDescent="0.25">
      <c r="A84" s="57">
        <f t="shared" ref="A84:A136" si="11">EDATE(A83,1)</f>
        <v>47696</v>
      </c>
      <c r="B84" s="58">
        <v>68</v>
      </c>
      <c r="C84" s="54">
        <f t="shared" si="6"/>
        <v>875863.49</v>
      </c>
      <c r="D84" s="59">
        <f t="shared" si="7"/>
        <v>4306.33</v>
      </c>
      <c r="E84" s="59">
        <f t="shared" si="8"/>
        <v>0</v>
      </c>
      <c r="F84" s="59">
        <f t="shared" si="10"/>
        <v>4306.33</v>
      </c>
      <c r="G84" s="59">
        <f t="shared" si="9"/>
        <v>875863.49</v>
      </c>
    </row>
    <row r="85" spans="1:7" x14ac:dyDescent="0.25">
      <c r="A85" s="57">
        <f t="shared" si="11"/>
        <v>47727</v>
      </c>
      <c r="B85" s="58">
        <v>69</v>
      </c>
      <c r="C85" s="54">
        <f t="shared" si="6"/>
        <v>875863.49</v>
      </c>
      <c r="D85" s="59">
        <f t="shared" si="7"/>
        <v>4306.33</v>
      </c>
      <c r="E85" s="59">
        <f t="shared" si="8"/>
        <v>0</v>
      </c>
      <c r="F85" s="59">
        <f t="shared" si="10"/>
        <v>4306.33</v>
      </c>
      <c r="G85" s="59">
        <f t="shared" si="9"/>
        <v>875863.49</v>
      </c>
    </row>
    <row r="86" spans="1:7" x14ac:dyDescent="0.25">
      <c r="A86" s="57">
        <f t="shared" si="11"/>
        <v>47757</v>
      </c>
      <c r="B86" s="58">
        <v>70</v>
      </c>
      <c r="C86" s="54">
        <f t="shared" si="6"/>
        <v>875863.49</v>
      </c>
      <c r="D86" s="59">
        <f t="shared" si="7"/>
        <v>4306.33</v>
      </c>
      <c r="E86" s="59">
        <f t="shared" si="8"/>
        <v>0</v>
      </c>
      <c r="F86" s="59">
        <f t="shared" si="10"/>
        <v>4306.33</v>
      </c>
      <c r="G86" s="59">
        <f t="shared" si="9"/>
        <v>875863.49</v>
      </c>
    </row>
    <row r="87" spans="1:7" x14ac:dyDescent="0.25">
      <c r="A87" s="57">
        <f t="shared" si="11"/>
        <v>47788</v>
      </c>
      <c r="B87" s="58">
        <v>71</v>
      </c>
      <c r="C87" s="54">
        <f t="shared" si="6"/>
        <v>875863.49</v>
      </c>
      <c r="D87" s="59">
        <f t="shared" si="7"/>
        <v>4306.33</v>
      </c>
      <c r="E87" s="59">
        <f t="shared" si="8"/>
        <v>0</v>
      </c>
      <c r="F87" s="59">
        <f t="shared" si="10"/>
        <v>4306.33</v>
      </c>
      <c r="G87" s="59">
        <f t="shared" si="9"/>
        <v>875863.49</v>
      </c>
    </row>
    <row r="88" spans="1:7" x14ac:dyDescent="0.25">
      <c r="A88" s="57">
        <f t="shared" si="11"/>
        <v>47818</v>
      </c>
      <c r="B88" s="58">
        <v>72</v>
      </c>
      <c r="C88" s="54">
        <f t="shared" si="6"/>
        <v>875863.49</v>
      </c>
      <c r="D88" s="59">
        <f t="shared" si="7"/>
        <v>4306.33</v>
      </c>
      <c r="E88" s="59">
        <f t="shared" si="8"/>
        <v>0</v>
      </c>
      <c r="F88" s="59">
        <f t="shared" si="10"/>
        <v>4306.33</v>
      </c>
      <c r="G88" s="59">
        <f t="shared" si="9"/>
        <v>875863.49</v>
      </c>
    </row>
    <row r="89" spans="1:7" x14ac:dyDescent="0.25">
      <c r="A89" s="57">
        <f t="shared" si="11"/>
        <v>47849</v>
      </c>
      <c r="B89" s="58">
        <v>73</v>
      </c>
      <c r="C89" s="54">
        <f t="shared" si="6"/>
        <v>875863.49</v>
      </c>
      <c r="D89" s="59">
        <f t="shared" si="7"/>
        <v>4306.33</v>
      </c>
      <c r="E89" s="59">
        <f t="shared" si="8"/>
        <v>0</v>
      </c>
      <c r="F89" s="59">
        <f t="shared" si="10"/>
        <v>4306.33</v>
      </c>
      <c r="G89" s="59">
        <f t="shared" si="9"/>
        <v>875863.49</v>
      </c>
    </row>
    <row r="90" spans="1:7" x14ac:dyDescent="0.25">
      <c r="A90" s="57">
        <f t="shared" si="11"/>
        <v>47880</v>
      </c>
      <c r="B90" s="58">
        <v>74</v>
      </c>
      <c r="C90" s="54">
        <f t="shared" si="6"/>
        <v>875863.49</v>
      </c>
      <c r="D90" s="59">
        <f t="shared" si="7"/>
        <v>4306.33</v>
      </c>
      <c r="E90" s="59">
        <f t="shared" si="8"/>
        <v>0</v>
      </c>
      <c r="F90" s="59">
        <f t="shared" si="10"/>
        <v>4306.33</v>
      </c>
      <c r="G90" s="59">
        <f t="shared" si="9"/>
        <v>875863.49</v>
      </c>
    </row>
    <row r="91" spans="1:7" x14ac:dyDescent="0.25">
      <c r="A91" s="57">
        <f t="shared" si="11"/>
        <v>47908</v>
      </c>
      <c r="B91" s="58">
        <v>75</v>
      </c>
      <c r="C91" s="54">
        <f t="shared" si="6"/>
        <v>875863.49</v>
      </c>
      <c r="D91" s="59">
        <f t="shared" si="7"/>
        <v>4306.33</v>
      </c>
      <c r="E91" s="59">
        <f t="shared" si="8"/>
        <v>0</v>
      </c>
      <c r="F91" s="59">
        <f t="shared" si="10"/>
        <v>4306.33</v>
      </c>
      <c r="G91" s="59">
        <f t="shared" si="9"/>
        <v>875863.49</v>
      </c>
    </row>
    <row r="92" spans="1:7" x14ac:dyDescent="0.25">
      <c r="A92" s="57">
        <f t="shared" si="11"/>
        <v>47939</v>
      </c>
      <c r="B92" s="58">
        <v>76</v>
      </c>
      <c r="C92" s="54">
        <f t="shared" si="6"/>
        <v>875863.49</v>
      </c>
      <c r="D92" s="59">
        <f t="shared" si="7"/>
        <v>4306.33</v>
      </c>
      <c r="E92" s="59">
        <f t="shared" si="8"/>
        <v>0</v>
      </c>
      <c r="F92" s="59">
        <f t="shared" si="10"/>
        <v>4306.33</v>
      </c>
      <c r="G92" s="59">
        <f t="shared" si="9"/>
        <v>875863.49</v>
      </c>
    </row>
    <row r="93" spans="1:7" x14ac:dyDescent="0.25">
      <c r="A93" s="57">
        <f t="shared" si="11"/>
        <v>47969</v>
      </c>
      <c r="B93" s="58">
        <v>77</v>
      </c>
      <c r="C93" s="54">
        <f t="shared" si="6"/>
        <v>875863.49</v>
      </c>
      <c r="D93" s="59">
        <f t="shared" si="7"/>
        <v>4306.33</v>
      </c>
      <c r="E93" s="59">
        <f t="shared" si="8"/>
        <v>0</v>
      </c>
      <c r="F93" s="59">
        <f t="shared" si="10"/>
        <v>4306.33</v>
      </c>
      <c r="G93" s="59">
        <f t="shared" si="9"/>
        <v>875863.49</v>
      </c>
    </row>
    <row r="94" spans="1:7" x14ac:dyDescent="0.25">
      <c r="A94" s="57">
        <f t="shared" si="11"/>
        <v>48000</v>
      </c>
      <c r="B94" s="58">
        <v>78</v>
      </c>
      <c r="C94" s="54">
        <f t="shared" si="6"/>
        <v>875863.49</v>
      </c>
      <c r="D94" s="59">
        <f t="shared" si="7"/>
        <v>4306.33</v>
      </c>
      <c r="E94" s="59">
        <f t="shared" si="8"/>
        <v>0</v>
      </c>
      <c r="F94" s="59">
        <f t="shared" si="10"/>
        <v>4306.33</v>
      </c>
      <c r="G94" s="59">
        <f t="shared" si="9"/>
        <v>875863.49</v>
      </c>
    </row>
    <row r="95" spans="1:7" x14ac:dyDescent="0.25">
      <c r="A95" s="57">
        <f t="shared" si="11"/>
        <v>48030</v>
      </c>
      <c r="B95" s="58">
        <v>79</v>
      </c>
      <c r="C95" s="54">
        <f t="shared" si="6"/>
        <v>875863.49</v>
      </c>
      <c r="D95" s="59">
        <f t="shared" si="7"/>
        <v>4306.33</v>
      </c>
      <c r="E95" s="59">
        <f t="shared" si="8"/>
        <v>0</v>
      </c>
      <c r="F95" s="59">
        <f t="shared" si="10"/>
        <v>4306.33</v>
      </c>
      <c r="G95" s="59">
        <f t="shared" si="9"/>
        <v>875863.49</v>
      </c>
    </row>
    <row r="96" spans="1:7" x14ac:dyDescent="0.25">
      <c r="A96" s="57">
        <f t="shared" si="11"/>
        <v>48061</v>
      </c>
      <c r="B96" s="58">
        <v>80</v>
      </c>
      <c r="C96" s="54">
        <f t="shared" si="6"/>
        <v>875863.49</v>
      </c>
      <c r="D96" s="59">
        <f t="shared" si="7"/>
        <v>4306.33</v>
      </c>
      <c r="E96" s="59">
        <f t="shared" si="8"/>
        <v>0</v>
      </c>
      <c r="F96" s="59">
        <f t="shared" si="10"/>
        <v>4306.33</v>
      </c>
      <c r="G96" s="59">
        <f t="shared" si="9"/>
        <v>875863.49</v>
      </c>
    </row>
    <row r="97" spans="1:7" x14ac:dyDescent="0.25">
      <c r="A97" s="57">
        <f t="shared" si="11"/>
        <v>48092</v>
      </c>
      <c r="B97" s="58">
        <v>81</v>
      </c>
      <c r="C97" s="54">
        <f t="shared" si="6"/>
        <v>875863.49</v>
      </c>
      <c r="D97" s="59">
        <f t="shared" si="7"/>
        <v>4306.33</v>
      </c>
      <c r="E97" s="59">
        <f t="shared" si="8"/>
        <v>0</v>
      </c>
      <c r="F97" s="59">
        <f t="shared" si="10"/>
        <v>4306.33</v>
      </c>
      <c r="G97" s="59">
        <f t="shared" si="9"/>
        <v>875863.49</v>
      </c>
    </row>
    <row r="98" spans="1:7" x14ac:dyDescent="0.25">
      <c r="A98" s="57">
        <f t="shared" si="11"/>
        <v>48122</v>
      </c>
      <c r="B98" s="58">
        <v>82</v>
      </c>
      <c r="C98" s="54">
        <f t="shared" si="6"/>
        <v>875863.49</v>
      </c>
      <c r="D98" s="59">
        <f t="shared" si="7"/>
        <v>4306.33</v>
      </c>
      <c r="E98" s="59">
        <f t="shared" si="8"/>
        <v>0</v>
      </c>
      <c r="F98" s="59">
        <f t="shared" si="10"/>
        <v>4306.33</v>
      </c>
      <c r="G98" s="59">
        <f t="shared" si="9"/>
        <v>875863.49</v>
      </c>
    </row>
    <row r="99" spans="1:7" x14ac:dyDescent="0.25">
      <c r="A99" s="57">
        <f t="shared" si="11"/>
        <v>48153</v>
      </c>
      <c r="B99" s="58">
        <v>83</v>
      </c>
      <c r="C99" s="54">
        <f t="shared" si="6"/>
        <v>875863.49</v>
      </c>
      <c r="D99" s="59">
        <f t="shared" si="7"/>
        <v>4306.33</v>
      </c>
      <c r="E99" s="59">
        <f t="shared" si="8"/>
        <v>0</v>
      </c>
      <c r="F99" s="59">
        <f t="shared" si="10"/>
        <v>4306.33</v>
      </c>
      <c r="G99" s="59">
        <f t="shared" si="9"/>
        <v>875863.49</v>
      </c>
    </row>
    <row r="100" spans="1:7" x14ac:dyDescent="0.25">
      <c r="A100" s="57">
        <f t="shared" si="11"/>
        <v>48183</v>
      </c>
      <c r="B100" s="58">
        <v>84</v>
      </c>
      <c r="C100" s="54">
        <f t="shared" si="6"/>
        <v>875863.49</v>
      </c>
      <c r="D100" s="59">
        <f t="shared" si="7"/>
        <v>4306.33</v>
      </c>
      <c r="E100" s="59">
        <f t="shared" si="8"/>
        <v>0</v>
      </c>
      <c r="F100" s="59">
        <f t="shared" si="10"/>
        <v>4306.33</v>
      </c>
      <c r="G100" s="59">
        <f t="shared" si="9"/>
        <v>875863.49</v>
      </c>
    </row>
    <row r="101" spans="1:7" x14ac:dyDescent="0.25">
      <c r="A101" s="57">
        <f t="shared" si="11"/>
        <v>48214</v>
      </c>
      <c r="B101" s="58">
        <v>85</v>
      </c>
      <c r="C101" s="54">
        <f t="shared" si="6"/>
        <v>875863.49</v>
      </c>
      <c r="D101" s="59">
        <f t="shared" si="7"/>
        <v>4306.33</v>
      </c>
      <c r="E101" s="59">
        <f t="shared" si="8"/>
        <v>0</v>
      </c>
      <c r="F101" s="59">
        <f t="shared" si="10"/>
        <v>4306.33</v>
      </c>
      <c r="G101" s="59">
        <f t="shared" si="9"/>
        <v>875863.49</v>
      </c>
    </row>
    <row r="102" spans="1:7" x14ac:dyDescent="0.25">
      <c r="A102" s="57">
        <f t="shared" si="11"/>
        <v>48245</v>
      </c>
      <c r="B102" s="58">
        <v>86</v>
      </c>
      <c r="C102" s="54">
        <f t="shared" si="6"/>
        <v>875863.49</v>
      </c>
      <c r="D102" s="59">
        <f t="shared" si="7"/>
        <v>4306.33</v>
      </c>
      <c r="E102" s="59">
        <f t="shared" si="8"/>
        <v>0</v>
      </c>
      <c r="F102" s="59">
        <f t="shared" si="10"/>
        <v>4306.33</v>
      </c>
      <c r="G102" s="59">
        <f t="shared" si="9"/>
        <v>875863.49</v>
      </c>
    </row>
    <row r="103" spans="1:7" x14ac:dyDescent="0.25">
      <c r="A103" s="57">
        <f t="shared" si="11"/>
        <v>48274</v>
      </c>
      <c r="B103" s="58">
        <v>87</v>
      </c>
      <c r="C103" s="54">
        <f t="shared" si="6"/>
        <v>875863.49</v>
      </c>
      <c r="D103" s="59">
        <f t="shared" si="7"/>
        <v>4306.33</v>
      </c>
      <c r="E103" s="59">
        <f t="shared" si="8"/>
        <v>0</v>
      </c>
      <c r="F103" s="59">
        <f t="shared" si="10"/>
        <v>4306.33</v>
      </c>
      <c r="G103" s="59">
        <f t="shared" si="9"/>
        <v>875863.49</v>
      </c>
    </row>
    <row r="104" spans="1:7" x14ac:dyDescent="0.25">
      <c r="A104" s="57">
        <f t="shared" si="11"/>
        <v>48305</v>
      </c>
      <c r="B104" s="58">
        <v>88</v>
      </c>
      <c r="C104" s="54">
        <f t="shared" si="6"/>
        <v>875863.49</v>
      </c>
      <c r="D104" s="59">
        <f t="shared" si="7"/>
        <v>4306.33</v>
      </c>
      <c r="E104" s="59">
        <f t="shared" si="8"/>
        <v>0</v>
      </c>
      <c r="F104" s="59">
        <f t="shared" si="10"/>
        <v>4306.33</v>
      </c>
      <c r="G104" s="59">
        <f t="shared" si="9"/>
        <v>875863.49</v>
      </c>
    </row>
    <row r="105" spans="1:7" x14ac:dyDescent="0.25">
      <c r="A105" s="57">
        <f t="shared" si="11"/>
        <v>48335</v>
      </c>
      <c r="B105" s="58">
        <v>89</v>
      </c>
      <c r="C105" s="54">
        <f t="shared" si="6"/>
        <v>875863.49</v>
      </c>
      <c r="D105" s="59">
        <f t="shared" si="7"/>
        <v>4306.33</v>
      </c>
      <c r="E105" s="59">
        <f t="shared" si="8"/>
        <v>0</v>
      </c>
      <c r="F105" s="59">
        <f t="shared" si="10"/>
        <v>4306.33</v>
      </c>
      <c r="G105" s="59">
        <f t="shared" si="9"/>
        <v>875863.49</v>
      </c>
    </row>
    <row r="106" spans="1:7" x14ac:dyDescent="0.25">
      <c r="A106" s="57">
        <f t="shared" si="11"/>
        <v>48366</v>
      </c>
      <c r="B106" s="58">
        <v>90</v>
      </c>
      <c r="C106" s="54">
        <f t="shared" si="6"/>
        <v>875863.49</v>
      </c>
      <c r="D106" s="59">
        <f t="shared" si="7"/>
        <v>4306.33</v>
      </c>
      <c r="E106" s="59">
        <f t="shared" si="8"/>
        <v>0</v>
      </c>
      <c r="F106" s="59">
        <f t="shared" si="10"/>
        <v>4306.33</v>
      </c>
      <c r="G106" s="59">
        <f t="shared" si="9"/>
        <v>875863.49</v>
      </c>
    </row>
    <row r="107" spans="1:7" x14ac:dyDescent="0.25">
      <c r="A107" s="57">
        <f t="shared" si="11"/>
        <v>48396</v>
      </c>
      <c r="B107" s="58">
        <v>91</v>
      </c>
      <c r="C107" s="54">
        <f t="shared" si="6"/>
        <v>875863.49</v>
      </c>
      <c r="D107" s="59">
        <f t="shared" si="7"/>
        <v>4306.33</v>
      </c>
      <c r="E107" s="59">
        <f t="shared" si="8"/>
        <v>0</v>
      </c>
      <c r="F107" s="59">
        <f t="shared" si="10"/>
        <v>4306.33</v>
      </c>
      <c r="G107" s="59">
        <f t="shared" si="9"/>
        <v>875863.49</v>
      </c>
    </row>
    <row r="108" spans="1:7" x14ac:dyDescent="0.25">
      <c r="A108" s="57">
        <f t="shared" si="11"/>
        <v>48427</v>
      </c>
      <c r="B108" s="58">
        <v>92</v>
      </c>
      <c r="C108" s="54">
        <f t="shared" si="6"/>
        <v>875863.49</v>
      </c>
      <c r="D108" s="59">
        <f t="shared" si="7"/>
        <v>4306.33</v>
      </c>
      <c r="E108" s="59">
        <f t="shared" si="8"/>
        <v>0</v>
      </c>
      <c r="F108" s="59">
        <f t="shared" si="10"/>
        <v>4306.33</v>
      </c>
      <c r="G108" s="59">
        <f t="shared" si="9"/>
        <v>875863.49</v>
      </c>
    </row>
    <row r="109" spans="1:7" x14ac:dyDescent="0.25">
      <c r="A109" s="57">
        <f t="shared" si="11"/>
        <v>48458</v>
      </c>
      <c r="B109" s="58">
        <v>93</v>
      </c>
      <c r="C109" s="54">
        <f t="shared" si="6"/>
        <v>875863.49</v>
      </c>
      <c r="D109" s="59">
        <f t="shared" si="7"/>
        <v>4306.33</v>
      </c>
      <c r="E109" s="59">
        <f t="shared" si="8"/>
        <v>0</v>
      </c>
      <c r="F109" s="59">
        <f t="shared" si="10"/>
        <v>4306.33</v>
      </c>
      <c r="G109" s="59">
        <f t="shared" si="9"/>
        <v>875863.49</v>
      </c>
    </row>
    <row r="110" spans="1:7" x14ac:dyDescent="0.25">
      <c r="A110" s="57">
        <f t="shared" si="11"/>
        <v>48488</v>
      </c>
      <c r="B110" s="58">
        <v>94</v>
      </c>
      <c r="C110" s="54">
        <f t="shared" si="6"/>
        <v>875863.49</v>
      </c>
      <c r="D110" s="59">
        <f t="shared" si="7"/>
        <v>4306.33</v>
      </c>
      <c r="E110" s="59">
        <f t="shared" si="8"/>
        <v>0</v>
      </c>
      <c r="F110" s="59">
        <f t="shared" si="10"/>
        <v>4306.33</v>
      </c>
      <c r="G110" s="59">
        <f t="shared" si="9"/>
        <v>875863.49</v>
      </c>
    </row>
    <row r="111" spans="1:7" x14ac:dyDescent="0.25">
      <c r="A111" s="57">
        <f t="shared" si="11"/>
        <v>48519</v>
      </c>
      <c r="B111" s="58">
        <v>95</v>
      </c>
      <c r="C111" s="54">
        <f t="shared" si="6"/>
        <v>875863.49</v>
      </c>
      <c r="D111" s="59">
        <f t="shared" si="7"/>
        <v>4306.33</v>
      </c>
      <c r="E111" s="59">
        <f t="shared" si="8"/>
        <v>0</v>
      </c>
      <c r="F111" s="59">
        <f t="shared" si="10"/>
        <v>4306.33</v>
      </c>
      <c r="G111" s="59">
        <f t="shared" si="9"/>
        <v>875863.49</v>
      </c>
    </row>
    <row r="112" spans="1:7" x14ac:dyDescent="0.25">
      <c r="A112" s="57">
        <f t="shared" si="11"/>
        <v>48549</v>
      </c>
      <c r="B112" s="58">
        <v>96</v>
      </c>
      <c r="C112" s="54">
        <f t="shared" si="6"/>
        <v>875863.49</v>
      </c>
      <c r="D112" s="59">
        <f t="shared" si="7"/>
        <v>4306.33</v>
      </c>
      <c r="E112" s="59">
        <f t="shared" si="8"/>
        <v>0</v>
      </c>
      <c r="F112" s="59">
        <f t="shared" si="10"/>
        <v>4306.33</v>
      </c>
      <c r="G112" s="59">
        <f t="shared" si="9"/>
        <v>875863.49</v>
      </c>
    </row>
    <row r="113" spans="1:7" x14ac:dyDescent="0.25">
      <c r="A113" s="57">
        <f t="shared" si="11"/>
        <v>48580</v>
      </c>
      <c r="B113" s="58">
        <v>97</v>
      </c>
      <c r="C113" s="54">
        <f t="shared" si="6"/>
        <v>875863.49</v>
      </c>
      <c r="D113" s="59">
        <f t="shared" si="7"/>
        <v>4306.33</v>
      </c>
      <c r="E113" s="59">
        <f t="shared" si="8"/>
        <v>0</v>
      </c>
      <c r="F113" s="59">
        <f t="shared" si="10"/>
        <v>4306.33</v>
      </c>
      <c r="G113" s="59">
        <f t="shared" si="9"/>
        <v>875863.49</v>
      </c>
    </row>
    <row r="114" spans="1:7" x14ac:dyDescent="0.25">
      <c r="A114" s="57">
        <f t="shared" si="11"/>
        <v>48611</v>
      </c>
      <c r="B114" s="58">
        <v>98</v>
      </c>
      <c r="C114" s="54">
        <f t="shared" si="6"/>
        <v>875863.49</v>
      </c>
      <c r="D114" s="59">
        <f t="shared" si="7"/>
        <v>4306.33</v>
      </c>
      <c r="E114" s="59">
        <f t="shared" si="8"/>
        <v>0</v>
      </c>
      <c r="F114" s="59">
        <f t="shared" si="10"/>
        <v>4306.33</v>
      </c>
      <c r="G114" s="59">
        <f t="shared" si="9"/>
        <v>875863.49</v>
      </c>
    </row>
    <row r="115" spans="1:7" x14ac:dyDescent="0.25">
      <c r="A115" s="57">
        <f t="shared" si="11"/>
        <v>48639</v>
      </c>
      <c r="B115" s="58">
        <v>99</v>
      </c>
      <c r="C115" s="54">
        <f t="shared" si="6"/>
        <v>875863.49</v>
      </c>
      <c r="D115" s="59">
        <f t="shared" si="7"/>
        <v>4306.33</v>
      </c>
      <c r="E115" s="59">
        <f t="shared" si="8"/>
        <v>0</v>
      </c>
      <c r="F115" s="59">
        <f t="shared" si="10"/>
        <v>4306.33</v>
      </c>
      <c r="G115" s="59">
        <f t="shared" si="9"/>
        <v>875863.49</v>
      </c>
    </row>
    <row r="116" spans="1:7" x14ac:dyDescent="0.25">
      <c r="A116" s="57">
        <f t="shared" si="11"/>
        <v>48670</v>
      </c>
      <c r="B116" s="58">
        <v>100</v>
      </c>
      <c r="C116" s="54">
        <f t="shared" si="6"/>
        <v>875863.49</v>
      </c>
      <c r="D116" s="59">
        <f t="shared" si="7"/>
        <v>4306.33</v>
      </c>
      <c r="E116" s="59">
        <f t="shared" si="8"/>
        <v>0</v>
      </c>
      <c r="F116" s="59">
        <f t="shared" si="10"/>
        <v>4306.33</v>
      </c>
      <c r="G116" s="59">
        <f t="shared" si="9"/>
        <v>875863.49</v>
      </c>
    </row>
    <row r="117" spans="1:7" x14ac:dyDescent="0.25">
      <c r="A117" s="57">
        <f t="shared" si="11"/>
        <v>48700</v>
      </c>
      <c r="B117" s="58">
        <v>101</v>
      </c>
      <c r="C117" s="54">
        <f t="shared" si="6"/>
        <v>875863.49</v>
      </c>
      <c r="D117" s="59">
        <f t="shared" si="7"/>
        <v>4306.33</v>
      </c>
      <c r="E117" s="59">
        <f t="shared" si="8"/>
        <v>0</v>
      </c>
      <c r="F117" s="59">
        <f t="shared" si="10"/>
        <v>4306.33</v>
      </c>
      <c r="G117" s="59">
        <f t="shared" si="9"/>
        <v>875863.49</v>
      </c>
    </row>
    <row r="118" spans="1:7" x14ac:dyDescent="0.25">
      <c r="A118" s="57">
        <f t="shared" si="11"/>
        <v>48731</v>
      </c>
      <c r="B118" s="58">
        <v>102</v>
      </c>
      <c r="C118" s="54">
        <f t="shared" si="6"/>
        <v>875863.49</v>
      </c>
      <c r="D118" s="59">
        <f t="shared" si="7"/>
        <v>4306.33</v>
      </c>
      <c r="E118" s="59">
        <f t="shared" si="8"/>
        <v>0</v>
      </c>
      <c r="F118" s="59">
        <f t="shared" si="10"/>
        <v>4306.33</v>
      </c>
      <c r="G118" s="59">
        <f t="shared" si="9"/>
        <v>875863.49</v>
      </c>
    </row>
    <row r="119" spans="1:7" x14ac:dyDescent="0.25">
      <c r="A119" s="57">
        <f t="shared" si="11"/>
        <v>48761</v>
      </c>
      <c r="B119" s="58">
        <v>103</v>
      </c>
      <c r="C119" s="54">
        <f t="shared" si="6"/>
        <v>875863.49</v>
      </c>
      <c r="D119" s="59">
        <f t="shared" si="7"/>
        <v>4306.33</v>
      </c>
      <c r="E119" s="59">
        <f t="shared" si="8"/>
        <v>0</v>
      </c>
      <c r="F119" s="59">
        <f t="shared" si="10"/>
        <v>4306.33</v>
      </c>
      <c r="G119" s="59">
        <f t="shared" si="9"/>
        <v>875863.49</v>
      </c>
    </row>
    <row r="120" spans="1:7" x14ac:dyDescent="0.25">
      <c r="A120" s="57">
        <f t="shared" si="11"/>
        <v>48792</v>
      </c>
      <c r="B120" s="58">
        <v>104</v>
      </c>
      <c r="C120" s="54">
        <f t="shared" si="6"/>
        <v>875863.49</v>
      </c>
      <c r="D120" s="59">
        <f t="shared" si="7"/>
        <v>4306.33</v>
      </c>
      <c r="E120" s="59">
        <f t="shared" si="8"/>
        <v>0</v>
      </c>
      <c r="F120" s="59">
        <f t="shared" si="10"/>
        <v>4306.33</v>
      </c>
      <c r="G120" s="59">
        <f t="shared" si="9"/>
        <v>875863.49</v>
      </c>
    </row>
    <row r="121" spans="1:7" x14ac:dyDescent="0.25">
      <c r="A121" s="57">
        <f t="shared" si="11"/>
        <v>48823</v>
      </c>
      <c r="B121" s="58">
        <v>105</v>
      </c>
      <c r="C121" s="54">
        <f t="shared" si="6"/>
        <v>875863.49</v>
      </c>
      <c r="D121" s="59">
        <f t="shared" si="7"/>
        <v>4306.33</v>
      </c>
      <c r="E121" s="59">
        <f t="shared" si="8"/>
        <v>0</v>
      </c>
      <c r="F121" s="59">
        <f t="shared" si="10"/>
        <v>4306.33</v>
      </c>
      <c r="G121" s="59">
        <f t="shared" si="9"/>
        <v>875863.49</v>
      </c>
    </row>
    <row r="122" spans="1:7" x14ac:dyDescent="0.25">
      <c r="A122" s="57">
        <f t="shared" si="11"/>
        <v>48853</v>
      </c>
      <c r="B122" s="58">
        <v>106</v>
      </c>
      <c r="C122" s="54">
        <f t="shared" si="6"/>
        <v>875863.49</v>
      </c>
      <c r="D122" s="59">
        <f t="shared" si="7"/>
        <v>4306.33</v>
      </c>
      <c r="E122" s="59">
        <f t="shared" si="8"/>
        <v>0</v>
      </c>
      <c r="F122" s="59">
        <f t="shared" si="10"/>
        <v>4306.33</v>
      </c>
      <c r="G122" s="59">
        <f t="shared" si="9"/>
        <v>875863.49</v>
      </c>
    </row>
    <row r="123" spans="1:7" x14ac:dyDescent="0.25">
      <c r="A123" s="57">
        <f t="shared" si="11"/>
        <v>48884</v>
      </c>
      <c r="B123" s="58">
        <v>107</v>
      </c>
      <c r="C123" s="54">
        <f t="shared" si="6"/>
        <v>875863.49</v>
      </c>
      <c r="D123" s="59">
        <f t="shared" si="7"/>
        <v>4306.33</v>
      </c>
      <c r="E123" s="59">
        <f t="shared" si="8"/>
        <v>0</v>
      </c>
      <c r="F123" s="59">
        <f t="shared" si="10"/>
        <v>4306.33</v>
      </c>
      <c r="G123" s="59">
        <f t="shared" si="9"/>
        <v>875863.49</v>
      </c>
    </row>
    <row r="124" spans="1:7" x14ac:dyDescent="0.25">
      <c r="A124" s="57">
        <f t="shared" si="11"/>
        <v>48914</v>
      </c>
      <c r="B124" s="58">
        <v>108</v>
      </c>
      <c r="C124" s="54">
        <f t="shared" si="6"/>
        <v>875863.49</v>
      </c>
      <c r="D124" s="59">
        <f t="shared" si="7"/>
        <v>4306.33</v>
      </c>
      <c r="E124" s="59">
        <f t="shared" si="8"/>
        <v>0</v>
      </c>
      <c r="F124" s="59">
        <f t="shared" si="10"/>
        <v>4306.33</v>
      </c>
      <c r="G124" s="59">
        <f t="shared" si="9"/>
        <v>875863.49</v>
      </c>
    </row>
    <row r="125" spans="1:7" x14ac:dyDescent="0.25">
      <c r="A125" s="57">
        <f t="shared" si="11"/>
        <v>48945</v>
      </c>
      <c r="B125" s="58">
        <v>109</v>
      </c>
      <c r="C125" s="54">
        <f t="shared" si="6"/>
        <v>875863.49</v>
      </c>
      <c r="D125" s="59">
        <f t="shared" si="7"/>
        <v>4306.33</v>
      </c>
      <c r="E125" s="59">
        <f t="shared" si="8"/>
        <v>0</v>
      </c>
      <c r="F125" s="59">
        <f t="shared" si="10"/>
        <v>4306.33</v>
      </c>
      <c r="G125" s="59">
        <f t="shared" si="9"/>
        <v>875863.49</v>
      </c>
    </row>
    <row r="126" spans="1:7" x14ac:dyDescent="0.25">
      <c r="A126" s="57">
        <f t="shared" si="11"/>
        <v>48976</v>
      </c>
      <c r="B126" s="58">
        <v>110</v>
      </c>
      <c r="C126" s="54">
        <f t="shared" si="6"/>
        <v>875863.49</v>
      </c>
      <c r="D126" s="59">
        <f t="shared" si="7"/>
        <v>4306.33</v>
      </c>
      <c r="E126" s="59">
        <f t="shared" si="8"/>
        <v>0</v>
      </c>
      <c r="F126" s="59">
        <f t="shared" si="10"/>
        <v>4306.33</v>
      </c>
      <c r="G126" s="59">
        <f t="shared" si="9"/>
        <v>875863.49</v>
      </c>
    </row>
    <row r="127" spans="1:7" x14ac:dyDescent="0.25">
      <c r="A127" s="57">
        <f t="shared" si="11"/>
        <v>49004</v>
      </c>
      <c r="B127" s="58">
        <v>111</v>
      </c>
      <c r="C127" s="54">
        <f t="shared" si="6"/>
        <v>875863.49</v>
      </c>
      <c r="D127" s="59">
        <f t="shared" si="7"/>
        <v>4306.33</v>
      </c>
      <c r="E127" s="59">
        <f t="shared" si="8"/>
        <v>0</v>
      </c>
      <c r="F127" s="59">
        <f t="shared" si="10"/>
        <v>4306.33</v>
      </c>
      <c r="G127" s="59">
        <f t="shared" si="9"/>
        <v>875863.49</v>
      </c>
    </row>
    <row r="128" spans="1:7" x14ac:dyDescent="0.25">
      <c r="A128" s="57">
        <f t="shared" si="11"/>
        <v>49035</v>
      </c>
      <c r="B128" s="58">
        <v>112</v>
      </c>
      <c r="C128" s="54">
        <f t="shared" si="6"/>
        <v>875863.49</v>
      </c>
      <c r="D128" s="59">
        <f t="shared" si="7"/>
        <v>4306.33</v>
      </c>
      <c r="E128" s="59">
        <f t="shared" si="8"/>
        <v>0</v>
      </c>
      <c r="F128" s="59">
        <f t="shared" si="10"/>
        <v>4306.33</v>
      </c>
      <c r="G128" s="59">
        <f t="shared" si="9"/>
        <v>875863.49</v>
      </c>
    </row>
    <row r="129" spans="1:7" x14ac:dyDescent="0.25">
      <c r="A129" s="57">
        <f t="shared" si="11"/>
        <v>49065</v>
      </c>
      <c r="B129" s="58">
        <v>113</v>
      </c>
      <c r="C129" s="54">
        <f t="shared" si="6"/>
        <v>875863.49</v>
      </c>
      <c r="D129" s="59">
        <f t="shared" si="7"/>
        <v>4306.33</v>
      </c>
      <c r="E129" s="59">
        <f t="shared" si="8"/>
        <v>0</v>
      </c>
      <c r="F129" s="59">
        <f t="shared" si="10"/>
        <v>4306.33</v>
      </c>
      <c r="G129" s="59">
        <f t="shared" si="9"/>
        <v>875863.49</v>
      </c>
    </row>
    <row r="130" spans="1:7" x14ac:dyDescent="0.25">
      <c r="A130" s="57">
        <f t="shared" si="11"/>
        <v>49096</v>
      </c>
      <c r="B130" s="58">
        <v>114</v>
      </c>
      <c r="C130" s="54">
        <f t="shared" si="6"/>
        <v>875863.49</v>
      </c>
      <c r="D130" s="59">
        <f t="shared" si="7"/>
        <v>4306.33</v>
      </c>
      <c r="E130" s="59">
        <f t="shared" si="8"/>
        <v>0</v>
      </c>
      <c r="F130" s="59">
        <f t="shared" si="10"/>
        <v>4306.33</v>
      </c>
      <c r="G130" s="59">
        <f t="shared" si="9"/>
        <v>875863.49</v>
      </c>
    </row>
    <row r="131" spans="1:7" x14ac:dyDescent="0.25">
      <c r="A131" s="57">
        <f t="shared" si="11"/>
        <v>49126</v>
      </c>
      <c r="B131" s="58">
        <v>115</v>
      </c>
      <c r="C131" s="54">
        <f t="shared" si="6"/>
        <v>875863.49</v>
      </c>
      <c r="D131" s="59">
        <f t="shared" si="7"/>
        <v>4306.33</v>
      </c>
      <c r="E131" s="59">
        <f t="shared" si="8"/>
        <v>0</v>
      </c>
      <c r="F131" s="59">
        <f t="shared" si="10"/>
        <v>4306.33</v>
      </c>
      <c r="G131" s="59">
        <f t="shared" si="9"/>
        <v>875863.49</v>
      </c>
    </row>
    <row r="132" spans="1:7" x14ac:dyDescent="0.25">
      <c r="A132" s="57">
        <f t="shared" si="11"/>
        <v>49157</v>
      </c>
      <c r="B132" s="58">
        <v>116</v>
      </c>
      <c r="C132" s="54">
        <f t="shared" si="6"/>
        <v>875863.49</v>
      </c>
      <c r="D132" s="59">
        <f t="shared" si="7"/>
        <v>4306.33</v>
      </c>
      <c r="E132" s="59">
        <f t="shared" si="8"/>
        <v>0</v>
      </c>
      <c r="F132" s="59">
        <f t="shared" si="10"/>
        <v>4306.33</v>
      </c>
      <c r="G132" s="59">
        <f t="shared" si="9"/>
        <v>875863.49</v>
      </c>
    </row>
    <row r="133" spans="1:7" x14ac:dyDescent="0.25">
      <c r="A133" s="57">
        <f t="shared" si="11"/>
        <v>49188</v>
      </c>
      <c r="B133" s="58">
        <v>117</v>
      </c>
      <c r="C133" s="54">
        <f t="shared" si="6"/>
        <v>875863.49</v>
      </c>
      <c r="D133" s="59">
        <f t="shared" si="7"/>
        <v>4306.33</v>
      </c>
      <c r="E133" s="59">
        <f t="shared" si="8"/>
        <v>0</v>
      </c>
      <c r="F133" s="59">
        <f t="shared" si="10"/>
        <v>4306.33</v>
      </c>
      <c r="G133" s="59">
        <f t="shared" si="9"/>
        <v>875863.49</v>
      </c>
    </row>
    <row r="134" spans="1:7" x14ac:dyDescent="0.25">
      <c r="A134" s="57">
        <f t="shared" si="11"/>
        <v>49218</v>
      </c>
      <c r="B134" s="58">
        <v>118</v>
      </c>
      <c r="C134" s="54">
        <f t="shared" si="6"/>
        <v>875863.49</v>
      </c>
      <c r="D134" s="59">
        <f t="shared" si="7"/>
        <v>4306.33</v>
      </c>
      <c r="E134" s="59">
        <f t="shared" si="8"/>
        <v>0</v>
      </c>
      <c r="F134" s="59">
        <f t="shared" si="10"/>
        <v>4306.33</v>
      </c>
      <c r="G134" s="59">
        <f t="shared" si="9"/>
        <v>875863.49</v>
      </c>
    </row>
    <row r="135" spans="1:7" x14ac:dyDescent="0.25">
      <c r="A135" s="57">
        <f t="shared" si="11"/>
        <v>49249</v>
      </c>
      <c r="B135" s="58">
        <v>119</v>
      </c>
      <c r="C135" s="54">
        <f>G134</f>
        <v>875863.49</v>
      </c>
      <c r="D135" s="59">
        <f>ROUND(C135*$E$13/12,2)</f>
        <v>4306.33</v>
      </c>
      <c r="E135" s="59">
        <f>F135-D135</f>
        <v>0</v>
      </c>
      <c r="F135" s="59">
        <f t="shared" si="10"/>
        <v>4306.33</v>
      </c>
      <c r="G135" s="59">
        <f>C135-E135</f>
        <v>875863.49</v>
      </c>
    </row>
    <row r="136" spans="1:7" x14ac:dyDescent="0.25">
      <c r="A136" s="57">
        <f t="shared" si="11"/>
        <v>49279</v>
      </c>
      <c r="B136" s="58">
        <v>120</v>
      </c>
      <c r="C136" s="54">
        <f t="shared" ref="C136" si="12">G135</f>
        <v>875863.49</v>
      </c>
      <c r="D136" s="59">
        <f t="shared" si="7"/>
        <v>4306.33</v>
      </c>
      <c r="E136" s="59">
        <f t="shared" si="8"/>
        <v>0</v>
      </c>
      <c r="F136" s="59">
        <f t="shared" si="10"/>
        <v>4306.33</v>
      </c>
      <c r="G136" s="59">
        <f t="shared" ref="G136" si="13">C136-E136</f>
        <v>875863.49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0C1E66C1C12A5448E2DE15E59C4812C" ma:contentTypeVersion="17" ma:contentTypeDescription="Create a new document." ma:contentTypeScope="" ma:versionID="35d2e7d39c6b090f24196a98f6bc45b0">
  <xsd:schema xmlns:xsd="http://www.w3.org/2001/XMLSchema" xmlns:xs="http://www.w3.org/2001/XMLSchema" xmlns:p="http://schemas.microsoft.com/office/2006/metadata/properties" xmlns:ns2="a4634551-c501-4e5e-ac96-dde1e0c9b252" xmlns:ns3="4295b89e-2911-42f0-a767-8ca596d6842f" xmlns:ns4="d65e48b5-f38d-431e-9b4f-47403bf4583f" targetNamespace="http://schemas.microsoft.com/office/2006/metadata/properties" ma:root="true" ma:fieldsID="6d936b6efeb1809389162ea87e256d04" ns2:_="" ns3:_="" ns4:_="">
    <xsd:import namespace="a4634551-c501-4e5e-ac96-dde1e0c9b252"/>
    <xsd:import namespace="4295b89e-2911-42f0-a767-8ca596d6842f"/>
    <xsd:import namespace="d65e48b5-f38d-431e-9b4f-47403bf4583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SearchProperties"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634551-c501-4e5e-ac96-dde1e0c9b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152c253-cc97-469a-b060-6a654a5fa36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95b89e-2911-42f0-a767-8ca596d6842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5e48b5-f38d-431e-9b4f-47403bf4583f"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9f0a335-b720-4e26-a4a7-a217cccbf65c}" ma:internalName="TaxCatchAll" ma:showField="CatchAllData" ma:web="d65e48b5-f38d-431e-9b4f-47403bf4583f">
      <xsd:complexType>
        <xsd:complexContent>
          <xsd:extension base="dms:MultiChoiceLookup">
            <xsd:sequence>
              <xsd:element name="Value" type="dms:Lookup" maxOccurs="unbounded" minOccurs="0" nillable="true"/>
            </xsd:sequence>
          </xsd:extension>
        </xsd:complexContent>
      </xsd:complexType>
    </xsd:element>
    <xsd:element name="_dlc_DocId" ma:index="25" nillable="true" ma:displayName="Document ID Value" ma:description="The value of the document ID assigned to this item." ma:indexed="true" ma:internalName="_dlc_DocId" ma:readOnly="true">
      <xsd:simpleType>
        <xsd:restriction base="dms:Text"/>
      </xsd:simpleType>
    </xsd:element>
    <xsd:element name="_dlc_DocIdUrl" ma:index="2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LongProperties xmlns="http://schemas.microsoft.com/office/2006/metadata/longProperties"/>
</file>

<file path=customXml/item5.xml><?xml version="1.0" encoding="utf-8"?>
<p:properties xmlns:p="http://schemas.microsoft.com/office/2006/metadata/properties" xmlns:xsi="http://www.w3.org/2001/XMLSchema-instance" xmlns:pc="http://schemas.microsoft.com/office/infopath/2007/PartnerControls">
  <documentManagement>
    <TaxCatchAll xmlns="d65e48b5-f38d-431e-9b4f-47403bf4583f" xsi:nil="true"/>
    <lcf76f155ced4ddcb4097134ff3c332f xmlns="a4634551-c501-4e5e-ac96-dde1e0c9b252">
      <Terms xmlns="http://schemas.microsoft.com/office/infopath/2007/PartnerControls"/>
    </lcf76f155ced4ddcb4097134ff3c332f>
    <_dlc_DocId xmlns="d65e48b5-f38d-431e-9b4f-47403bf4583f">5F25KTUSNP4X-205032580-159116</_dlc_DocId>
    <_dlc_DocIdUrl xmlns="d65e48b5-f38d-431e-9b4f-47403bf4583f">
      <Url>https://rkas.sharepoint.com/Kliendisuhted/_layouts/15/DocIdRedir.aspx?ID=5F25KTUSNP4X-205032580-159116</Url>
      <Description>5F25KTUSNP4X-205032580-159116</Description>
    </_dlc_DocIdUrl>
  </documentManagement>
</p:properties>
</file>

<file path=customXml/itemProps1.xml><?xml version="1.0" encoding="utf-8"?>
<ds:datastoreItem xmlns:ds="http://schemas.openxmlformats.org/officeDocument/2006/customXml" ds:itemID="{2AEF45E9-9E3A-4373-B4A8-B495B8EDE2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634551-c501-4e5e-ac96-dde1e0c9b252"/>
    <ds:schemaRef ds:uri="4295b89e-2911-42f0-a767-8ca596d6842f"/>
    <ds:schemaRef ds:uri="d65e48b5-f38d-431e-9b4f-47403bf4583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A83B65-561B-4064-902D-7F25125357D4}">
  <ds:schemaRefs>
    <ds:schemaRef ds:uri="http://schemas.microsoft.com/sharepoint/v3/contenttype/forms"/>
  </ds:schemaRefs>
</ds:datastoreItem>
</file>

<file path=customXml/itemProps3.xml><?xml version="1.0" encoding="utf-8"?>
<ds:datastoreItem xmlns:ds="http://schemas.openxmlformats.org/officeDocument/2006/customXml" ds:itemID="{977729FE-BABE-49F5-835E-7CA679038E7F}">
  <ds:schemaRefs>
    <ds:schemaRef ds:uri="http://schemas.microsoft.com/sharepoint/events"/>
  </ds:schemaRefs>
</ds:datastoreItem>
</file>

<file path=customXml/itemProps4.xml><?xml version="1.0" encoding="utf-8"?>
<ds:datastoreItem xmlns:ds="http://schemas.openxmlformats.org/officeDocument/2006/customXml" ds:itemID="{2EF27AF7-96C8-468D-BDEC-BF4FBC6A3E85}">
  <ds:schemaRefs>
    <ds:schemaRef ds:uri="http://schemas.microsoft.com/office/2006/metadata/longProperties"/>
  </ds:schemaRefs>
</ds:datastoreItem>
</file>

<file path=customXml/itemProps5.xml><?xml version="1.0" encoding="utf-8"?>
<ds:datastoreItem xmlns:ds="http://schemas.openxmlformats.org/officeDocument/2006/customXml" ds:itemID="{59BBD20D-3BE7-444E-B5AE-0481F25A5315}">
  <ds:schemaRefs>
    <ds:schemaRef ds:uri="http://schemas.microsoft.com/office/2006/metadata/properties"/>
    <ds:schemaRef ds:uri="http://schemas.microsoft.com/office/infopath/2007/PartnerControls"/>
    <ds:schemaRef ds:uri="d65e48b5-f38d-431e-9b4f-47403bf4583f"/>
    <ds:schemaRef ds:uri="a4634551-c501-4e5e-ac96-dde1e0c9b25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Lisa 3</vt:lpstr>
      <vt:lpstr>Annuiteetgraafik BIL</vt:lpstr>
    </vt:vector>
  </TitlesOfParts>
  <Manager/>
  <Company>Riigi Kinnisvara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RKAS</dc:creator>
  <cp:keywords/>
  <dc:description/>
  <cp:lastModifiedBy>Kerli Kikojan</cp:lastModifiedBy>
  <cp:revision/>
  <dcterms:created xsi:type="dcterms:W3CDTF">2009-11-20T06:24:07Z</dcterms:created>
  <dcterms:modified xsi:type="dcterms:W3CDTF">2024-11-26T14:48:02Z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aldkond">
    <vt:lpwstr>Normdokumendid</vt:lpwstr>
  </property>
  <property fmtid="{D5CDD505-2E9C-101B-9397-08002B2CF9AE}" pid="3" name="ContentType">
    <vt:lpwstr>Dokument</vt:lpwstr>
  </property>
  <property fmtid="{D5CDD505-2E9C-101B-9397-08002B2CF9AE}" pid="4" name="PROOV">
    <vt:lpwstr/>
  </property>
  <property fmtid="{D5CDD505-2E9C-101B-9397-08002B2CF9AE}" pid="5" name="PROOV2">
    <vt:lpwstr/>
  </property>
  <property fmtid="{D5CDD505-2E9C-101B-9397-08002B2CF9AE}" pid="6" name="ContentTypeId">
    <vt:lpwstr>0x01010040C1E66C1C12A5448E2DE15E59C4812C</vt:lpwstr>
  </property>
  <property fmtid="{D5CDD505-2E9C-101B-9397-08002B2CF9AE}" pid="7" name="MediaServiceImageTags">
    <vt:lpwstr/>
  </property>
  <property fmtid="{D5CDD505-2E9C-101B-9397-08002B2CF9AE}" pid="8" name="_dlc_DocIdItemGuid">
    <vt:lpwstr>6b323b7e-ec10-4f8f-8b37-461266aa43a8</vt:lpwstr>
  </property>
</Properties>
</file>